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żena\Documents\DO UG\2025\Rozliczenie dotacji za 2025r\"/>
    </mc:Choice>
  </mc:AlternateContent>
  <xr:revisionPtr revIDLastSave="0" documentId="13_ncr:1_{274C9204-E08B-4C1E-8152-BD9288544B9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ozliczenie_dotacji_2025" sheetId="1" r:id="rId1"/>
  </sheets>
  <definedNames>
    <definedName name="_xlnm.Print_Area" localSheetId="0">rozliczenie_dotacji_2025!$B$2:$F$43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0" i="1"/>
  <c r="D29" i="1"/>
  <c r="D24" i="1"/>
  <c r="D23" i="1"/>
  <c r="D22" i="1"/>
  <c r="D20" i="1"/>
  <c r="D19" i="1"/>
  <c r="D18" i="1"/>
  <c r="D17" i="1"/>
  <c r="D11" i="1"/>
  <c r="F34" i="1" l="1"/>
  <c r="F33" i="1"/>
  <c r="F32" i="1"/>
  <c r="F31" i="1"/>
  <c r="F30" i="1"/>
  <c r="F29" i="1"/>
  <c r="E27" i="1"/>
  <c r="F27" i="1" s="1"/>
  <c r="D27" i="1"/>
  <c r="F26" i="1"/>
  <c r="F25" i="1"/>
  <c r="F24" i="1"/>
  <c r="F23" i="1"/>
  <c r="F22" i="1"/>
  <c r="F21" i="1"/>
  <c r="F20" i="1"/>
  <c r="F19" i="1"/>
  <c r="F18" i="1"/>
  <c r="F17" i="1"/>
  <c r="E15" i="1"/>
  <c r="D15" i="1"/>
  <c r="F14" i="1"/>
  <c r="F13" i="1"/>
  <c r="F12" i="1"/>
  <c r="F11" i="1"/>
  <c r="F10" i="1"/>
  <c r="F9" i="1"/>
  <c r="E7" i="1"/>
  <c r="D7" i="1"/>
  <c r="F5" i="1"/>
  <c r="F15" i="1" l="1"/>
  <c r="D6" i="1"/>
  <c r="D35" i="1" s="1"/>
  <c r="F7" i="1"/>
  <c r="E6" i="1"/>
  <c r="E35" i="1"/>
  <c r="F6" i="1" l="1"/>
</calcChain>
</file>

<file path=xl/sharedStrings.xml><?xml version="1.0" encoding="utf-8"?>
<sst xmlns="http://schemas.openxmlformats.org/spreadsheetml/2006/main" count="48" uniqueCount="46">
  <si>
    <t>ROZLICZENIE DOTACJI Z URZĘDU GMINY za 2025 ROK</t>
  </si>
  <si>
    <t>L.p.</t>
  </si>
  <si>
    <t>Treść</t>
  </si>
  <si>
    <t>PLAN NA 2025 R.</t>
  </si>
  <si>
    <t>Rozliczenie za 2025 R.</t>
  </si>
  <si>
    <t>%</t>
  </si>
  <si>
    <t>I</t>
  </si>
  <si>
    <t>Dotacja podmiotowa</t>
  </si>
  <si>
    <t>II</t>
  </si>
  <si>
    <t>Wykorzystanie dotacji</t>
  </si>
  <si>
    <t>Wynagrodzenia ogółem</t>
  </si>
  <si>
    <t>w tym:</t>
  </si>
  <si>
    <t>Wynagrodzenia osobowe</t>
  </si>
  <si>
    <t>Umowy cywilnoprawne</t>
  </si>
  <si>
    <t>Ubezpieczenia społeczne</t>
  </si>
  <si>
    <t>FP</t>
  </si>
  <si>
    <t>FGŚP</t>
  </si>
  <si>
    <t>PPK pracodawca</t>
  </si>
  <si>
    <t>Materiały i wyposażenie</t>
  </si>
  <si>
    <t>Prasa</t>
  </si>
  <si>
    <t xml:space="preserve"> </t>
  </si>
  <si>
    <t>Materiały na  wystawę w Pręgowie</t>
  </si>
  <si>
    <t>Materiały na imprezy w Kolbudach</t>
  </si>
  <si>
    <t>Zakup książek z dotacji samorządowej</t>
  </si>
  <si>
    <t>Zakup kodów dostępu do pakietu LEGIMI i opłata instalacyjna</t>
  </si>
  <si>
    <t>Zakup energii i mediów</t>
  </si>
  <si>
    <t>Usługi zdrowotne</t>
  </si>
  <si>
    <t>Usługi pozostałe</t>
  </si>
  <si>
    <t>Podróże służbowe</t>
  </si>
  <si>
    <t>Opłaty i składki</t>
  </si>
  <si>
    <t>III</t>
  </si>
  <si>
    <t>Wynik finansowy brutto</t>
  </si>
  <si>
    <t>Tel. 58 682-69-24</t>
  </si>
  <si>
    <t>Główny księgowy</t>
  </si>
  <si>
    <t>Dyrektor</t>
  </si>
  <si>
    <t>Agnieszka Dubikowska</t>
  </si>
  <si>
    <t>Bożena Szpadzik</t>
  </si>
  <si>
    <t>Koszty BHP na rzecz pracowników</t>
  </si>
  <si>
    <t>Nagrody i materiały do konkursów wewnątrz bibliotecznych</t>
  </si>
  <si>
    <t>Pozostałe materiały i wyposażenie</t>
  </si>
  <si>
    <t>Szkolenia</t>
  </si>
  <si>
    <t>Usługi na imprezy w Kolbudach</t>
  </si>
  <si>
    <t>Usługi związane z przygotowaniem wystawy w Pręgowie</t>
  </si>
  <si>
    <t>Pozostałe usługi</t>
  </si>
  <si>
    <t>Zwrot niewykorzystanej części dotacji za rok 2025 z Gminnej Biblioteki Publicznej w Kolbudach do Urzędu Gminy nastąpi do 31.01.2026 r. zgodnie z art. 251, ustęp 1 Ustawy z dnia 27 sierpnia 2009 r. o finansach publicznych (t.j. Dz.U. 2025 poz. 1483 z późn. zm.)</t>
  </si>
  <si>
    <t>Kolbudy, 27.01.2026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</si>
</sst>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#,##0.00&quot; &quot;[$zł-415];&quot;-&quot;#,##0.00&quot; &quot;[$zł-415]"/>
  </numFmts>
  <fonts count="12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2"/>
      <color rgb="FF000000"/>
      <name val="Arial1"/>
      <charset val="238"/>
    </font>
    <font>
      <sz val="10"/>
      <color rgb="FF000000"/>
      <name val="Arial1"/>
      <charset val="238"/>
    </font>
    <font>
      <b/>
      <sz val="10"/>
      <color rgb="FF000000"/>
      <name val="Arial1"/>
      <charset val="238"/>
    </font>
    <font>
      <sz val="10"/>
      <color rgb="FF0000FF"/>
      <name val="Arial1"/>
      <charset val="238"/>
    </font>
    <font>
      <b/>
      <sz val="10"/>
      <color rgb="FF0000FF"/>
      <name val="Arial1"/>
      <charset val="238"/>
    </font>
    <font>
      <sz val="11"/>
      <color rgb="FF0000FF"/>
      <name val="Arial1"/>
      <charset val="238"/>
    </font>
    <font>
      <b/>
      <sz val="9"/>
      <color rgb="FF000000"/>
      <name val="Arial1"/>
      <charset val="238"/>
    </font>
    <font>
      <b/>
      <sz val="11"/>
      <color rgb="FF000000"/>
      <name val="Arial1"/>
      <charset val="238"/>
    </font>
    <font>
      <i/>
      <sz val="10"/>
      <color rgb="FF0000FF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38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4" fontId="5" fillId="0" borderId="0" xfId="0" applyNumberFormat="1" applyFont="1"/>
    <xf numFmtId="0" fontId="9" fillId="0" borderId="0" xfId="0" applyFont="1" applyAlignment="1">
      <alignment wrapText="1"/>
    </xf>
    <xf numFmtId="164" fontId="9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4" fontId="10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1" fillId="0" borderId="3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5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9"/>
  <sheetViews>
    <sheetView showGridLines="0" tabSelected="1" topLeftCell="A10" workbookViewId="0">
      <selection activeCell="O21" sqref="O21"/>
    </sheetView>
  </sheetViews>
  <sheetFormatPr defaultRowHeight="14.25"/>
  <cols>
    <col min="1" max="1" width="6.5" customWidth="1"/>
    <col min="2" max="2" width="4" customWidth="1"/>
    <col min="3" max="3" width="32" customWidth="1"/>
    <col min="4" max="4" width="19.875" style="1" customWidth="1"/>
    <col min="5" max="5" width="19.875" customWidth="1"/>
    <col min="6" max="6" width="8.625" style="1" customWidth="1"/>
    <col min="7" max="7" width="10.875" style="1" customWidth="1"/>
    <col min="8" max="257" width="10.875" customWidth="1"/>
    <col min="258" max="258" width="9" customWidth="1"/>
  </cols>
  <sheetData>
    <row r="2" spans="2:6" ht="15.75">
      <c r="B2" s="36" t="s">
        <v>0</v>
      </c>
      <c r="C2" s="36"/>
      <c r="D2" s="36"/>
      <c r="E2" s="36"/>
      <c r="F2" s="36"/>
    </row>
    <row r="3" spans="2:6" ht="7.5" customHeight="1">
      <c r="B3" s="2"/>
      <c r="C3" s="3"/>
    </row>
    <row r="4" spans="2:6" ht="15" thickBot="1">
      <c r="B4" s="4" t="s">
        <v>1</v>
      </c>
      <c r="C4" s="5" t="s">
        <v>2</v>
      </c>
      <c r="D4" s="6" t="s">
        <v>3</v>
      </c>
      <c r="E4" s="5" t="s">
        <v>4</v>
      </c>
      <c r="F4" s="7" t="s">
        <v>5</v>
      </c>
    </row>
    <row r="5" spans="2:6" ht="15" thickTop="1">
      <c r="B5" s="8" t="s">
        <v>6</v>
      </c>
      <c r="C5" s="9" t="s">
        <v>7</v>
      </c>
      <c r="D5" s="10">
        <v>820000</v>
      </c>
      <c r="E5" s="10">
        <v>820000</v>
      </c>
      <c r="F5" s="11">
        <f>E5/D5*100</f>
        <v>100</v>
      </c>
    </row>
    <row r="6" spans="2:6">
      <c r="B6" s="12" t="s">
        <v>8</v>
      </c>
      <c r="C6" s="13" t="s">
        <v>9</v>
      </c>
      <c r="D6" s="14">
        <f>D7+D15+D23+D25+D26+D27+D33+D34+D24</f>
        <v>820000</v>
      </c>
      <c r="E6" s="14">
        <f>E7+E15+E23+E25+E26+E27+E33+E34+E24</f>
        <v>807570.3899999999</v>
      </c>
      <c r="F6" s="15">
        <f>E6/D6*100</f>
        <v>98.484193902439017</v>
      </c>
    </row>
    <row r="7" spans="2:6">
      <c r="B7" s="16">
        <v>1</v>
      </c>
      <c r="C7" s="17" t="s">
        <v>10</v>
      </c>
      <c r="D7" s="18">
        <f>SUM(D9:D14)</f>
        <v>600546</v>
      </c>
      <c r="E7" s="18">
        <f>SUM(E9:E14)</f>
        <v>596455.40999999992</v>
      </c>
      <c r="F7" s="15">
        <f>E7/D7*100</f>
        <v>99.318854842093685</v>
      </c>
    </row>
    <row r="8" spans="2:6">
      <c r="B8" s="16"/>
      <c r="C8" s="35" t="s">
        <v>11</v>
      </c>
      <c r="D8" s="20"/>
      <c r="E8" s="20"/>
      <c r="F8" s="21"/>
    </row>
    <row r="9" spans="2:6">
      <c r="B9" s="16"/>
      <c r="C9" s="19" t="s">
        <v>12</v>
      </c>
      <c r="D9" s="20">
        <v>440300</v>
      </c>
      <c r="E9" s="20">
        <v>439848.92</v>
      </c>
      <c r="F9" s="21">
        <f t="shared" ref="F9:F15" si="0">E9/D9*100</f>
        <v>99.897551669316371</v>
      </c>
    </row>
    <row r="10" spans="2:6">
      <c r="B10" s="16"/>
      <c r="C10" s="19" t="s">
        <v>13</v>
      </c>
      <c r="D10" s="20">
        <v>64451</v>
      </c>
      <c r="E10" s="20">
        <v>64451</v>
      </c>
      <c r="F10" s="21">
        <f t="shared" si="0"/>
        <v>100</v>
      </c>
    </row>
    <row r="11" spans="2:6">
      <c r="B11" s="16"/>
      <c r="C11" s="19" t="s">
        <v>14</v>
      </c>
      <c r="D11" s="20">
        <f>85600-4500</f>
        <v>81100</v>
      </c>
      <c r="E11" s="20">
        <v>81018.460000000006</v>
      </c>
      <c r="F11" s="21">
        <f t="shared" si="0"/>
        <v>99.899457459926026</v>
      </c>
    </row>
    <row r="12" spans="2:6">
      <c r="B12" s="16"/>
      <c r="C12" s="19" t="s">
        <v>15</v>
      </c>
      <c r="D12" s="20">
        <v>7800</v>
      </c>
      <c r="E12" s="20">
        <v>7016.26</v>
      </c>
      <c r="F12" s="21">
        <f t="shared" si="0"/>
        <v>89.952051282051286</v>
      </c>
    </row>
    <row r="13" spans="2:6">
      <c r="B13" s="16"/>
      <c r="C13" s="19" t="s">
        <v>16</v>
      </c>
      <c r="D13" s="20">
        <v>425</v>
      </c>
      <c r="E13" s="20">
        <v>286.33</v>
      </c>
      <c r="F13" s="21">
        <f t="shared" si="0"/>
        <v>67.371764705882356</v>
      </c>
    </row>
    <row r="14" spans="2:6">
      <c r="B14" s="16"/>
      <c r="C14" s="19" t="s">
        <v>17</v>
      </c>
      <c r="D14" s="20">
        <v>6470</v>
      </c>
      <c r="E14" s="20">
        <v>3834.44</v>
      </c>
      <c r="F14" s="21">
        <f t="shared" si="0"/>
        <v>59.264914992272026</v>
      </c>
    </row>
    <row r="15" spans="2:6">
      <c r="B15" s="16">
        <v>2</v>
      </c>
      <c r="C15" s="17" t="s">
        <v>18</v>
      </c>
      <c r="D15" s="18">
        <f>SUM(D17:D22)</f>
        <v>49550</v>
      </c>
      <c r="E15" s="18">
        <f>SUM(E17:E22)</f>
        <v>48663.11</v>
      </c>
      <c r="F15" s="15">
        <f t="shared" si="0"/>
        <v>98.210110998990913</v>
      </c>
    </row>
    <row r="16" spans="2:6">
      <c r="B16" s="16"/>
      <c r="C16" s="35" t="s">
        <v>11</v>
      </c>
      <c r="D16" s="20"/>
      <c r="E16" s="22"/>
      <c r="F16" s="21"/>
    </row>
    <row r="17" spans="2:11">
      <c r="B17" s="16"/>
      <c r="C17" s="19" t="s">
        <v>19</v>
      </c>
      <c r="D17" s="20">
        <f>6600-400</f>
        <v>6200</v>
      </c>
      <c r="E17" s="20">
        <v>6197.72</v>
      </c>
      <c r="F17" s="21">
        <f t="shared" ref="F17:F27" si="1">E17/D17*100</f>
        <v>99.963225806451618</v>
      </c>
    </row>
    <row r="18" spans="2:11">
      <c r="B18" s="16"/>
      <c r="C18" s="19" t="s">
        <v>37</v>
      </c>
      <c r="D18" s="20">
        <f>1500+100</f>
        <v>1600</v>
      </c>
      <c r="E18" s="20">
        <v>1589.7</v>
      </c>
      <c r="F18" s="21">
        <f t="shared" si="1"/>
        <v>99.356250000000003</v>
      </c>
    </row>
    <row r="19" spans="2:11" ht="25.5">
      <c r="B19" s="16"/>
      <c r="C19" s="19" t="s">
        <v>38</v>
      </c>
      <c r="D19" s="20">
        <f>300+200</f>
        <v>500</v>
      </c>
      <c r="E19" s="20">
        <v>497.71</v>
      </c>
      <c r="F19" s="21">
        <f t="shared" si="1"/>
        <v>99.542000000000002</v>
      </c>
      <c r="K19" t="s">
        <v>20</v>
      </c>
    </row>
    <row r="20" spans="2:11">
      <c r="B20" s="16"/>
      <c r="C20" s="19" t="s">
        <v>21</v>
      </c>
      <c r="D20" s="20">
        <f>350+950</f>
        <v>1300</v>
      </c>
      <c r="E20" s="20">
        <v>1268.0999999999999</v>
      </c>
      <c r="F20" s="21">
        <f t="shared" si="1"/>
        <v>97.546153846153842</v>
      </c>
    </row>
    <row r="21" spans="2:11">
      <c r="B21" s="16"/>
      <c r="C21" s="19" t="s">
        <v>22</v>
      </c>
      <c r="D21" s="20">
        <v>3000</v>
      </c>
      <c r="E21" s="20">
        <v>2997.09</v>
      </c>
      <c r="F21" s="21">
        <f t="shared" si="1"/>
        <v>99.903000000000006</v>
      </c>
    </row>
    <row r="22" spans="2:11">
      <c r="B22" s="16"/>
      <c r="C22" s="19" t="s">
        <v>39</v>
      </c>
      <c r="D22" s="20">
        <f>17500+19450</f>
        <v>36950</v>
      </c>
      <c r="E22" s="20">
        <v>36112.79</v>
      </c>
      <c r="F22" s="21">
        <f t="shared" si="1"/>
        <v>97.734208389715832</v>
      </c>
    </row>
    <row r="23" spans="2:11">
      <c r="B23" s="16">
        <v>3</v>
      </c>
      <c r="C23" s="17" t="s">
        <v>23</v>
      </c>
      <c r="D23" s="18">
        <f>38400+680</f>
        <v>39080</v>
      </c>
      <c r="E23" s="18">
        <v>38928.910000000003</v>
      </c>
      <c r="F23" s="15">
        <f t="shared" si="1"/>
        <v>99.613382804503587</v>
      </c>
    </row>
    <row r="24" spans="2:11" ht="25.5">
      <c r="B24" s="16"/>
      <c r="C24" s="17" t="s">
        <v>24</v>
      </c>
      <c r="D24" s="18">
        <f>65200-15280</f>
        <v>49920</v>
      </c>
      <c r="E24" s="18">
        <v>49920</v>
      </c>
      <c r="F24" s="15">
        <f t="shared" si="1"/>
        <v>100</v>
      </c>
    </row>
    <row r="25" spans="2:11">
      <c r="B25" s="16">
        <v>4</v>
      </c>
      <c r="C25" s="17" t="s">
        <v>25</v>
      </c>
      <c r="D25" s="18">
        <v>8500</v>
      </c>
      <c r="E25" s="18">
        <v>4789.57</v>
      </c>
      <c r="F25" s="15">
        <f t="shared" si="1"/>
        <v>56.34788235294117</v>
      </c>
    </row>
    <row r="26" spans="2:11">
      <c r="B26" s="16">
        <v>5</v>
      </c>
      <c r="C26" s="17" t="s">
        <v>26</v>
      </c>
      <c r="D26" s="18">
        <v>664</v>
      </c>
      <c r="E26" s="18">
        <v>552</v>
      </c>
      <c r="F26" s="15">
        <f t="shared" si="1"/>
        <v>83.132530120481931</v>
      </c>
    </row>
    <row r="27" spans="2:11">
      <c r="B27" s="16">
        <v>6</v>
      </c>
      <c r="C27" s="17" t="s">
        <v>27</v>
      </c>
      <c r="D27" s="18">
        <f>D29+D31+D30+D32</f>
        <v>66740</v>
      </c>
      <c r="E27" s="18">
        <f>SUM(E29:E32)</f>
        <v>64317.119999999995</v>
      </c>
      <c r="F27" s="15">
        <f t="shared" si="1"/>
        <v>96.369673359304755</v>
      </c>
    </row>
    <row r="28" spans="2:11">
      <c r="B28" s="16"/>
      <c r="C28" s="35" t="s">
        <v>11</v>
      </c>
      <c r="D28" s="20"/>
      <c r="E28" s="22"/>
      <c r="F28" s="21"/>
    </row>
    <row r="29" spans="2:11">
      <c r="B29" s="16"/>
      <c r="C29" s="19" t="s">
        <v>40</v>
      </c>
      <c r="D29" s="20">
        <f>16000+4000</f>
        <v>20000</v>
      </c>
      <c r="E29" s="20">
        <v>19939</v>
      </c>
      <c r="F29" s="21">
        <f t="shared" ref="F29:F34" si="2">E29/D29*100</f>
        <v>99.694999999999993</v>
      </c>
    </row>
    <row r="30" spans="2:11">
      <c r="B30" s="16"/>
      <c r="C30" s="19" t="s">
        <v>41</v>
      </c>
      <c r="D30" s="20">
        <f>500+300</f>
        <v>800</v>
      </c>
      <c r="E30" s="20">
        <v>800</v>
      </c>
      <c r="F30" s="21">
        <f t="shared" si="2"/>
        <v>100</v>
      </c>
    </row>
    <row r="31" spans="2:11" ht="25.5">
      <c r="B31" s="16"/>
      <c r="C31" s="19" t="s">
        <v>42</v>
      </c>
      <c r="D31" s="20">
        <v>1400</v>
      </c>
      <c r="E31" s="20">
        <v>869.2</v>
      </c>
      <c r="F31" s="21">
        <f t="shared" si="2"/>
        <v>62.085714285714289</v>
      </c>
    </row>
    <row r="32" spans="2:11">
      <c r="B32" s="16"/>
      <c r="C32" s="19" t="s">
        <v>43</v>
      </c>
      <c r="D32" s="20">
        <f>54540-10000</f>
        <v>44540</v>
      </c>
      <c r="E32" s="20">
        <v>42708.92</v>
      </c>
      <c r="F32" s="21">
        <f t="shared" si="2"/>
        <v>95.888908845981135</v>
      </c>
    </row>
    <row r="33" spans="2:6">
      <c r="B33" s="16">
        <v>7</v>
      </c>
      <c r="C33" s="17" t="s">
        <v>28</v>
      </c>
      <c r="D33" s="18">
        <v>3000</v>
      </c>
      <c r="E33" s="18">
        <v>2273.27</v>
      </c>
      <c r="F33" s="21">
        <f t="shared" si="2"/>
        <v>75.775666666666666</v>
      </c>
    </row>
    <row r="34" spans="2:6">
      <c r="B34" s="16">
        <v>8</v>
      </c>
      <c r="C34" s="17" t="s">
        <v>29</v>
      </c>
      <c r="D34" s="18">
        <v>2000</v>
      </c>
      <c r="E34" s="18">
        <v>1671</v>
      </c>
      <c r="F34" s="15">
        <f t="shared" si="2"/>
        <v>83.55</v>
      </c>
    </row>
    <row r="35" spans="2:6">
      <c r="B35" s="12" t="s">
        <v>30</v>
      </c>
      <c r="C35" s="13" t="s">
        <v>31</v>
      </c>
      <c r="D35" s="23">
        <f>D5-D6</f>
        <v>0</v>
      </c>
      <c r="E35" s="23">
        <f>E5-E6</f>
        <v>12429.610000000102</v>
      </c>
      <c r="F35" s="15"/>
    </row>
    <row r="36" spans="2:6">
      <c r="B36" s="24"/>
      <c r="C36" s="25"/>
      <c r="D36" s="26"/>
      <c r="E36" s="26"/>
      <c r="F36" s="27"/>
    </row>
    <row r="37" spans="2:6" customFormat="1" ht="59.25" customHeight="1">
      <c r="B37" s="37" t="s">
        <v>44</v>
      </c>
      <c r="C37" s="37"/>
      <c r="D37" s="37"/>
      <c r="E37" s="37"/>
      <c r="F37" s="37"/>
    </row>
    <row r="38" spans="2:6">
      <c r="B38" s="24"/>
      <c r="F38" s="27"/>
    </row>
    <row r="39" spans="2:6">
      <c r="B39" s="24"/>
      <c r="C39" s="25" t="s">
        <v>45</v>
      </c>
      <c r="D39"/>
      <c r="E39" s="26"/>
      <c r="F39" s="27"/>
    </row>
    <row r="40" spans="2:6">
      <c r="B40" s="24"/>
      <c r="C40" s="27" t="s">
        <v>32</v>
      </c>
      <c r="D40"/>
      <c r="E40" s="26"/>
      <c r="F40" s="27"/>
    </row>
    <row r="41" spans="2:6">
      <c r="B41" s="24"/>
      <c r="C41" s="25"/>
      <c r="D41" s="26"/>
      <c r="E41" s="26"/>
      <c r="F41" s="27"/>
    </row>
    <row r="42" spans="2:6">
      <c r="C42" s="28" t="s">
        <v>33</v>
      </c>
      <c r="D42" s="29" t="s">
        <v>34</v>
      </c>
      <c r="E42" s="26"/>
    </row>
    <row r="43" spans="2:6">
      <c r="C43" s="28" t="s">
        <v>35</v>
      </c>
      <c r="D43" s="29" t="s">
        <v>36</v>
      </c>
      <c r="E43" s="26"/>
    </row>
    <row r="44" spans="2:6">
      <c r="C44" s="3"/>
      <c r="E44" s="24"/>
    </row>
    <row r="45" spans="2:6">
      <c r="C45" s="3"/>
      <c r="E45" s="24"/>
    </row>
    <row r="46" spans="2:6">
      <c r="C46" s="3"/>
      <c r="E46" s="30"/>
    </row>
    <row r="47" spans="2:6">
      <c r="C47" s="3"/>
      <c r="E47" s="31"/>
    </row>
    <row r="48" spans="2:6">
      <c r="C48" s="3"/>
      <c r="E48" s="31"/>
    </row>
    <row r="49" spans="3:5">
      <c r="C49" s="3"/>
      <c r="E49" s="31"/>
    </row>
    <row r="50" spans="3:5" ht="15">
      <c r="C50" s="3"/>
      <c r="D50" s="32"/>
      <c r="E50" s="33"/>
    </row>
    <row r="51" spans="3:5">
      <c r="C51" s="3"/>
    </row>
    <row r="52" spans="3:5">
      <c r="C52" s="3"/>
    </row>
    <row r="53" spans="3:5">
      <c r="C53" s="3"/>
    </row>
    <row r="54" spans="3:5">
      <c r="C54" s="3"/>
    </row>
    <row r="55" spans="3:5">
      <c r="C55" s="3"/>
    </row>
    <row r="59" spans="3:5" ht="15">
      <c r="E59" s="34"/>
    </row>
  </sheetData>
  <mergeCells count="2">
    <mergeCell ref="B2:F2"/>
    <mergeCell ref="B37:F37"/>
  </mergeCells>
  <pageMargins left="0.82677165354330728" right="0.39370078740157505" top="1.3385826771653551" bottom="0.78740157480315009" header="0.39370078740157505" footer="0.39370078740157505"/>
  <pageSetup paperSize="9" scale="97" pageOrder="overThenDown" orientation="portrait" r:id="rId1"/>
  <headerFooter alignWithMargins="0">
    <oddHeader>&amp;LGminna Biblioteka Publiczna
ul. Staromłyńska 1
83-050 Kolbudy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rozliczenie_dotacji_2025</vt:lpstr>
      <vt:lpstr>rozliczenie_dotacji_2025!Obszar_wydruku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</dc:creator>
  <cp:lastModifiedBy>Bożena</cp:lastModifiedBy>
  <cp:revision>74</cp:revision>
  <cp:lastPrinted>2026-01-27T12:37:48Z</cp:lastPrinted>
  <dcterms:created xsi:type="dcterms:W3CDTF">2009-02-16T16:52:29Z</dcterms:created>
  <dcterms:modified xsi:type="dcterms:W3CDTF">2026-01-27T14:32:19Z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cja 1">
    <vt:lpwstr/>
  </property>
  <property fmtid="{D5CDD505-2E9C-101B-9397-08002B2CF9AE}" pid="3" name="Informacja 2">
    <vt:lpwstr/>
  </property>
  <property fmtid="{D5CDD505-2E9C-101B-9397-08002B2CF9AE}" pid="4" name="Informacja 3">
    <vt:lpwstr/>
  </property>
  <property fmtid="{D5CDD505-2E9C-101B-9397-08002B2CF9AE}" pid="5" name="Informacja 4">
    <vt:lpwstr/>
  </property>
</Properties>
</file>