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ożena\Desktop\Plan finansowy 2023 rozliczenie\"/>
    </mc:Choice>
  </mc:AlternateContent>
  <xr:revisionPtr revIDLastSave="0" documentId="13_ncr:1_{540DBBFA-9588-4618-BFB0-482E2733BE88}" xr6:coauthVersionLast="47" xr6:coauthVersionMax="47" xr10:uidLastSave="{00000000-0000-0000-0000-000000000000}"/>
  <bookViews>
    <workbookView xWindow="-120" yWindow="-120" windowWidth="25440" windowHeight="15270" activeTab="6" xr2:uid="{00000000-000D-0000-FFFF-FFFF00000000}"/>
  </bookViews>
  <sheets>
    <sheet name="Budżet" sheetId="7" r:id="rId1"/>
    <sheet name="priorytet1" sheetId="6" r:id="rId2"/>
    <sheet name="priorytet2" sheetId="8" r:id="rId3"/>
    <sheet name="priorytet3" sheetId="9" r:id="rId4"/>
    <sheet name="priorytet4" sheetId="4" r:id="rId5"/>
    <sheet name="priorytet5" sheetId="5" r:id="rId6"/>
    <sheet name="priorytet6" sheetId="10" r:id="rId7"/>
    <sheet name="Arkusz1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4" l="1"/>
  <c r="L27" i="9"/>
  <c r="D18" i="7"/>
  <c r="E9" i="7"/>
  <c r="E24" i="7"/>
  <c r="F24" i="7" s="1"/>
  <c r="E22" i="7"/>
  <c r="F22" i="7" s="1"/>
  <c r="L41" i="6"/>
  <c r="L39" i="6"/>
  <c r="F6" i="7"/>
  <c r="K28" i="6"/>
  <c r="E14" i="7"/>
  <c r="K44" i="6"/>
  <c r="E27" i="7" s="1"/>
  <c r="F27" i="7" s="1"/>
  <c r="J44" i="6"/>
  <c r="D27" i="7"/>
  <c r="K32" i="6"/>
  <c r="E19" i="7" s="1"/>
  <c r="E29" i="7"/>
  <c r="E28" i="7"/>
  <c r="E26" i="7"/>
  <c r="E25" i="7"/>
  <c r="E23" i="7"/>
  <c r="E21" i="7"/>
  <c r="E20" i="7"/>
  <c r="E18" i="7"/>
  <c r="E17" i="7"/>
  <c r="E16" i="7"/>
  <c r="E15" i="7"/>
  <c r="D14" i="7"/>
  <c r="L27" i="10"/>
  <c r="K29" i="10"/>
  <c r="J29" i="10"/>
  <c r="J32" i="10" s="1"/>
  <c r="L29" i="10"/>
  <c r="L28" i="10"/>
  <c r="L26" i="10"/>
  <c r="K23" i="10"/>
  <c r="K32" i="10" s="1"/>
  <c r="J23" i="10"/>
  <c r="L23" i="10" s="1"/>
  <c r="L22" i="10"/>
  <c r="K29" i="4"/>
  <c r="J29" i="4"/>
  <c r="L29" i="4" s="1"/>
  <c r="L27" i="4"/>
  <c r="K29" i="9"/>
  <c r="L29" i="9"/>
  <c r="J29" i="9"/>
  <c r="J32" i="9" s="1"/>
  <c r="L28" i="9"/>
  <c r="K23" i="9"/>
  <c r="K32" i="9" s="1"/>
  <c r="J23" i="9"/>
  <c r="L22" i="9"/>
  <c r="K23" i="5"/>
  <c r="K31" i="5" s="1"/>
  <c r="K28" i="5"/>
  <c r="L27" i="5"/>
  <c r="L26" i="5"/>
  <c r="K24" i="4"/>
  <c r="K32" i="4" s="1"/>
  <c r="L28" i="4"/>
  <c r="L22" i="4"/>
  <c r="K21" i="8"/>
  <c r="K22" i="8" s="1"/>
  <c r="L20" i="8"/>
  <c r="L21" i="8" s="1"/>
  <c r="L22" i="8" s="1"/>
  <c r="L22" i="5"/>
  <c r="L27" i="6"/>
  <c r="L26" i="6"/>
  <c r="L25" i="6"/>
  <c r="L24" i="6"/>
  <c r="L48" i="6"/>
  <c r="L47" i="6"/>
  <c r="L46" i="6"/>
  <c r="L45" i="6"/>
  <c r="L43" i="6"/>
  <c r="L42" i="6"/>
  <c r="L40" i="6"/>
  <c r="L38" i="6"/>
  <c r="L37" i="6"/>
  <c r="L36" i="6"/>
  <c r="L35" i="6"/>
  <c r="L34" i="6"/>
  <c r="L33" i="6"/>
  <c r="D25" i="7"/>
  <c r="J21" i="8"/>
  <c r="J22" i="8" s="1"/>
  <c r="D29" i="7"/>
  <c r="D28" i="7"/>
  <c r="D26" i="7"/>
  <c r="D23" i="7"/>
  <c r="D7" i="7"/>
  <c r="F7" i="7" s="1"/>
  <c r="D20" i="7"/>
  <c r="D17" i="7"/>
  <c r="D16" i="7"/>
  <c r="D21" i="7"/>
  <c r="D15" i="7"/>
  <c r="J28" i="5"/>
  <c r="L28" i="5" s="1"/>
  <c r="J24" i="4"/>
  <c r="L24" i="4" s="1"/>
  <c r="J23" i="5"/>
  <c r="L23" i="5" s="1"/>
  <c r="J32" i="6"/>
  <c r="D19" i="7" s="1"/>
  <c r="F19" i="7" s="1"/>
  <c r="J28" i="6"/>
  <c r="D13" i="7"/>
  <c r="L23" i="6"/>
  <c r="L22" i="6"/>
  <c r="E13" i="7"/>
  <c r="F5" i="7"/>
  <c r="K49" i="6"/>
  <c r="J32" i="4"/>
  <c r="J31" i="5" l="1"/>
  <c r="L23" i="9"/>
  <c r="L32" i="9" s="1"/>
  <c r="L28" i="6"/>
  <c r="F25" i="7"/>
  <c r="F18" i="7"/>
  <c r="L32" i="6"/>
  <c r="F28" i="7"/>
  <c r="F16" i="7"/>
  <c r="J49" i="6"/>
  <c r="J50" i="6" s="1"/>
  <c r="L44" i="6"/>
  <c r="K50" i="6"/>
  <c r="F29" i="7"/>
  <c r="F21" i="7"/>
  <c r="D32" i="7"/>
  <c r="F23" i="7"/>
  <c r="F14" i="7"/>
  <c r="F26" i="7"/>
  <c r="F15" i="7"/>
  <c r="F17" i="7"/>
  <c r="D9" i="7"/>
  <c r="F9" i="7" s="1"/>
  <c r="F20" i="7"/>
  <c r="E32" i="7"/>
  <c r="F32" i="7" s="1"/>
  <c r="F13" i="7"/>
  <c r="L50" i="6" l="1"/>
  <c r="L49" i="6"/>
</calcChain>
</file>

<file path=xl/sharedStrings.xml><?xml version="1.0" encoding="utf-8"?>
<sst xmlns="http://schemas.openxmlformats.org/spreadsheetml/2006/main" count="315" uniqueCount="137">
  <si>
    <t>I. PRZYCHODY</t>
  </si>
  <si>
    <t>Przewidywana dotacja samorządu</t>
  </si>
  <si>
    <t>Dochody własne</t>
  </si>
  <si>
    <t>RAZEM</t>
  </si>
  <si>
    <t>II. KOSZTY</t>
  </si>
  <si>
    <t>BIBLIOTEKI</t>
  </si>
  <si>
    <t>Wynagrodzenia osobowe pracowników etatowych</t>
  </si>
  <si>
    <t>Wynagrodzenia z tytułu umów cywilnoprawnych</t>
  </si>
  <si>
    <t>Składki na ubezpieczenia społeczne</t>
  </si>
  <si>
    <t>Składki na Fundusz Pracy</t>
  </si>
  <si>
    <t>Składki na FGŚP</t>
  </si>
  <si>
    <t>Zakup materiałów i wyposażenia</t>
  </si>
  <si>
    <t>Zakup pomocy naukowych, dydaktycznych i książek</t>
  </si>
  <si>
    <t>Zakup książek z dochodów własnych</t>
  </si>
  <si>
    <t>Zakup usług zdrowotnych</t>
  </si>
  <si>
    <t>Zakup usług pozostałych</t>
  </si>
  <si>
    <t>Podróże służbowe krajowe</t>
  </si>
  <si>
    <t>Różne opłaty i składki</t>
  </si>
  <si>
    <t>3. Koszty majątkowe</t>
  </si>
  <si>
    <t>III. NALEŻNOŚCI I ZOBOWIĄZANIA</t>
  </si>
  <si>
    <t>Należności</t>
  </si>
  <si>
    <t>CHARAKTERYSTYKA ZADANIA</t>
  </si>
  <si>
    <t>PRIORYTET ZADANIA</t>
  </si>
  <si>
    <t>Nr 1</t>
  </si>
  <si>
    <t>1. Nazwa zadania:</t>
  </si>
  <si>
    <t>Zabezpieczenie bieżącej działalności Gminnej Biblioteki Publicznej w Kolbudach</t>
  </si>
  <si>
    <t>i jej filii w Pręgowie.</t>
  </si>
  <si>
    <t>typ zadania:</t>
  </si>
  <si>
    <t>bieżące</t>
  </si>
  <si>
    <t>inwestycyjne</t>
  </si>
  <si>
    <t>2. Cel szczegółowy (rezultat) jaki zamierza się osiągnąć poprzez realizację zadania:</t>
  </si>
  <si>
    <t>Poszerzanie wiedzy, zapewnienie racjonalnego wypoczynku, edukacja kulturalna</t>
  </si>
  <si>
    <t>mieszkańców gminy poprzez dostęp do książek i bieżącej pracy.</t>
  </si>
  <si>
    <t>3. Wykonujący zadanie:</t>
  </si>
  <si>
    <t>Gminna Biblioteka Publiczna</t>
  </si>
  <si>
    <t>4. Opis zadania:</t>
  </si>
  <si>
    <t>a) zakres rzeczowy zadania wraz z miernikami:</t>
  </si>
  <si>
    <t>Lp.</t>
  </si>
  <si>
    <t>Składki na Fundusz Gwarantowanych Świadczeń Pracowniczych</t>
  </si>
  <si>
    <t>KWOTA:</t>
  </si>
  <si>
    <t>Kwota potrzebna na realizację zadania:</t>
  </si>
  <si>
    <t>.....................................................................</t>
  </si>
  <si>
    <t>b.) Charakter zadania:</t>
  </si>
  <si>
    <t>Własne</t>
  </si>
  <si>
    <t>zlecone z zakresu administracji państwowej</t>
  </si>
  <si>
    <t>zlecone na mocy porozumienia</t>
  </si>
  <si>
    <t>Nowe wynikające z zakresu działania wydziału</t>
  </si>
  <si>
    <t>kontynuowanie coroczne</t>
  </si>
  <si>
    <t xml:space="preserve">c.) Źródła finansowania zadania: </t>
  </si>
  <si>
    <t>budżet gminy i dochody własne.</t>
  </si>
  <si>
    <t>Nr 2</t>
  </si>
  <si>
    <t>....................................................................................</t>
  </si>
  <si>
    <t>kontynuowanie cykliczne</t>
  </si>
  <si>
    <t>budżet gminy.</t>
  </si>
  <si>
    <t>Nr 3</t>
  </si>
  <si>
    <t>Edukacja kulturalna mieszkańców gminy, promowanie bibliotek w środowisku,</t>
  </si>
  <si>
    <t>integracja mieszkańców.</t>
  </si>
  <si>
    <t>Zakres rzeczowy zadania - edukacja kulturalna: wynagrodzenia z tytułu umów cywilno-prawnych</t>
  </si>
  <si>
    <t>Umowy o dzieło dla  jury konkursu recytatorskiego</t>
  </si>
  <si>
    <t>Zakres rzeczowy zadania - zapewnienie nagród w konkursach recytatorskim i plastycznym</t>
  </si>
  <si>
    <t xml:space="preserve">Zakres rzeczowy zadania - edukacja kulturalna: </t>
  </si>
  <si>
    <t>Organizacja wystawy regionalnej w bibliotece w Pręgowie</t>
  </si>
  <si>
    <t>Zakup materiałów do przygotowania wystawy</t>
  </si>
  <si>
    <t>Umowa o dzieło na przygotowanie wystawy</t>
  </si>
  <si>
    <t>Dyplomy i nagrody dla uczestników konkursów gminnych</t>
  </si>
  <si>
    <t>Zakup energii i mediów</t>
  </si>
  <si>
    <t>Zakup środka trwałego</t>
  </si>
  <si>
    <t>2. Pozostałe koszty bieżące</t>
  </si>
  <si>
    <t>Umowa o dzieło na realizację nagłośnienia</t>
  </si>
  <si>
    <t>Zakres rzeczowy zadania - wynagrodzenia i pochodne składki</t>
  </si>
  <si>
    <t>Wynagrodzenia z tytułu umów cywilno-prawnych</t>
  </si>
  <si>
    <t>Zakres rzeczowy zadania - pozostałe koszty bieżące</t>
  </si>
  <si>
    <t>Zakup materiałów i wyposażenia, w tym:</t>
  </si>
  <si>
    <t>1a</t>
  </si>
  <si>
    <t xml:space="preserve"> - zakup prasy</t>
  </si>
  <si>
    <t>1b</t>
  </si>
  <si>
    <t xml:space="preserve"> - nagrody i materiały do konkursów wewnątrzbibliotecznych</t>
  </si>
  <si>
    <t>1c</t>
  </si>
  <si>
    <t xml:space="preserve"> - pozostałe</t>
  </si>
  <si>
    <t>Zakup usług pozostałych, w tym:</t>
  </si>
  <si>
    <t xml:space="preserve"> - szkolenia pracowników</t>
  </si>
  <si>
    <t>1d</t>
  </si>
  <si>
    <t xml:space="preserve"> - koszty BHP na rzecz pracowników</t>
  </si>
  <si>
    <t>Zakup kodów dostepu do pakietu ebooków i audiobooków Legimi</t>
  </si>
  <si>
    <t>Składka na Pracownicze Plany Kapitałowe</t>
  </si>
  <si>
    <t>Okresowa inwentaryzacja księgozbioru - co 5 lat ( zgodnie z Rozporzadzeniem Ministra
Kultury i Dziedzictwa Narodowego z dnia 29 października 2008 roku w sprawie sposobu
ewidencji materiałów bibliotecznych - Dz.U. 2008 nr 205, poz 1283.)</t>
  </si>
  <si>
    <t>Zakres rzeczowy zadania - Inwentaryzacja księgozbioru</t>
  </si>
  <si>
    <t>Nr 4</t>
  </si>
  <si>
    <t>PLAN</t>
  </si>
  <si>
    <t>%</t>
  </si>
  <si>
    <t>Wykonanie</t>
  </si>
  <si>
    <t>ul. Staromłyńska 1</t>
  </si>
  <si>
    <t>83-050 Kolbudy</t>
  </si>
  <si>
    <t>NIP 593-23-23-431</t>
  </si>
  <si>
    <t>Tel.(58)682-69-24</t>
  </si>
  <si>
    <t>Agnieszka Konieczna</t>
  </si>
  <si>
    <t>Dyrektor:</t>
  </si>
  <si>
    <t>Bożena Szpadzik</t>
  </si>
  <si>
    <t xml:space="preserve">Zobowiązania </t>
  </si>
  <si>
    <t>Usługi związane z przygotowaniem wystawy</t>
  </si>
  <si>
    <t>Przeprowadzenie skontrum księgozbioru w Gminnej Bibliotece Publicznej w  Kolbudach</t>
  </si>
  <si>
    <t xml:space="preserve">Dostęp internetowy do katalogow bibliotecznych </t>
  </si>
  <si>
    <t>Promocja czytelnictwa przez ułatwienie dostępu do informacji o ziorach</t>
  </si>
  <si>
    <t>bibliotecznych</t>
  </si>
  <si>
    <t>Zakres rzeczowy zadania - opracowanie strony www dla Gminnej Biblioteki Publicznej w Kolbudach</t>
  </si>
  <si>
    <t>Zakres rzeczowy zadania - udostępnienie baz katalogowych w internecie</t>
  </si>
  <si>
    <t>Zakup programu LIBRA NET</t>
  </si>
  <si>
    <t>Dostosowanie bieżących baz katalogowych do programu LIBRA NET</t>
  </si>
  <si>
    <t>Zorganizowanie XXII Gminnego Konkursu Plastycznego</t>
  </si>
  <si>
    <t xml:space="preserve"> w Gminnej Bibliotece Publicznej w Kolbudach.</t>
  </si>
  <si>
    <t>Usługi związane z przeprowadzeniem konkursu</t>
  </si>
  <si>
    <t>Obchody jubileuszu 75-lecia Gminnej Biblioteki Publicznej w Kolbudach</t>
  </si>
  <si>
    <t>Promocja biblioteki w środowiśku, integracja mieszkańców</t>
  </si>
  <si>
    <t>Zakres rzeczowy zadania - Organizacja jubileuszu</t>
  </si>
  <si>
    <t>Usługi związane z przygotowaniem jubileuszu</t>
  </si>
  <si>
    <t>Zakup materiałów do przygotowania jubileuszu</t>
  </si>
  <si>
    <t>1. Wynagrodzenia   pochodne składki</t>
  </si>
  <si>
    <t>Plan na dzień 01.01.2023</t>
  </si>
  <si>
    <t>w Gminnej Bibliotece Publicznej w Kolbudach i filii w Pręgowie</t>
  </si>
  <si>
    <t>Nr 5</t>
  </si>
  <si>
    <t>Nr 6</t>
  </si>
  <si>
    <t>Umowa o dzieło na przygotowanie jubileuszu</t>
  </si>
  <si>
    <t>Umowy o dzieło i zlecenia dla osób przeprowadzających inwentaryzację zbiorów</t>
  </si>
  <si>
    <t>ROZLICZENIE PLANU FINANSOWEGO
GMINNEJ BIBLIOTEKI PUBLICZNEJ za 2023 ROK</t>
  </si>
  <si>
    <t>Wykonanie na dzień 31.12.2023</t>
  </si>
  <si>
    <t>Dotacja z MKiDzN</t>
  </si>
  <si>
    <t>9a</t>
  </si>
  <si>
    <t>9b</t>
  </si>
  <si>
    <t>Zakup książek z dotacji MKiDzN</t>
  </si>
  <si>
    <t>Zakup dostępu do katalogu internetowego LIBRA NET</t>
  </si>
  <si>
    <t>Zakup nagród i poczęstunku dla uczestników</t>
  </si>
  <si>
    <t>Zakup kodów do Legimi z dotacji MKiDzN</t>
  </si>
  <si>
    <t>Zakup domeny, usługa opracowania graficznego strony internetowej</t>
  </si>
  <si>
    <t>Zakup kodów do Legimi z dotacji samorzadowej</t>
  </si>
  <si>
    <t>Kolbudy, dnia 28.02.2024</t>
  </si>
  <si>
    <t>Sporządzili:</t>
  </si>
  <si>
    <t>Główny Księgowy: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</si>
</sst>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zł&quot;"/>
    <numFmt numFmtId="165" formatCode="#,##0.00&quot; zł&quot;"/>
    <numFmt numFmtId="166" formatCode="#,##0.00\ &quot;zł&quot;"/>
  </numFmts>
  <fonts count="32">
    <font>
      <sz val="10"/>
      <name val="Arial CE"/>
      <family val="2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sz val="10"/>
      <name val="Arial CE"/>
      <family val="2"/>
      <charset val="238"/>
    </font>
    <font>
      <i/>
      <sz val="10"/>
      <name val="Times New Roman CE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 CE"/>
      <charset val="238"/>
    </font>
    <font>
      <b/>
      <u/>
      <sz val="10"/>
      <name val="Times New Roman CE"/>
      <charset val="238"/>
    </font>
    <font>
      <sz val="10"/>
      <color rgb="FF000000"/>
      <name val="Times New Roman CE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 CE"/>
      <charset val="238"/>
    </font>
    <font>
      <sz val="10"/>
      <color theme="1"/>
      <name val="Times New Roman"/>
      <family val="1"/>
      <charset val="238"/>
    </font>
    <font>
      <sz val="10"/>
      <color theme="5"/>
      <name val="Times New Roman CE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thin">
        <color indexed="8"/>
      </left>
      <right/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double">
        <color rgb="FF000000"/>
      </top>
      <bottom style="hair">
        <color indexed="8"/>
      </bottom>
      <diagonal/>
    </border>
    <border>
      <left style="thin">
        <color indexed="8"/>
      </left>
      <right/>
      <top style="double">
        <color rgb="FF000000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rgb="FF000000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rgb="FF000000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 style="hair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11" borderId="9" applyNumberFormat="0" applyAlignment="0" applyProtection="0"/>
  </cellStyleXfs>
  <cellXfs count="215">
    <xf numFmtId="0" fontId="0" fillId="0" borderId="0" xfId="0"/>
    <xf numFmtId="0" fontId="15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164" fontId="15" fillId="0" borderId="0" xfId="0" applyNumberFormat="1" applyFont="1"/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vertical="center"/>
    </xf>
    <xf numFmtId="0" fontId="18" fillId="0" borderId="0" xfId="0" applyFont="1"/>
    <xf numFmtId="4" fontId="15" fillId="0" borderId="0" xfId="0" applyNumberFormat="1" applyFont="1"/>
    <xf numFmtId="0" fontId="17" fillId="0" borderId="0" xfId="0" applyFont="1" applyAlignment="1">
      <alignment horizontal="center"/>
    </xf>
    <xf numFmtId="164" fontId="17" fillId="0" borderId="0" xfId="0" applyNumberFormat="1" applyFont="1"/>
    <xf numFmtId="165" fontId="15" fillId="0" borderId="0" xfId="0" applyNumberFormat="1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9" fillId="0" borderId="0" xfId="0" applyFont="1"/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17" xfId="0" applyFont="1" applyBorder="1" applyAlignment="1">
      <alignment horizontal="center"/>
    </xf>
    <xf numFmtId="0" fontId="15" fillId="0" borderId="14" xfId="0" applyFont="1" applyBorder="1"/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0" xfId="0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21" fillId="0" borderId="15" xfId="0" applyFont="1" applyBorder="1" applyAlignment="1">
      <alignment horizontal="right" vertical="center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22" fillId="0" borderId="0" xfId="0" applyFont="1"/>
    <xf numFmtId="0" fontId="15" fillId="0" borderId="16" xfId="0" applyFont="1" applyBorder="1" applyAlignment="1">
      <alignment horizontal="center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165" fontId="17" fillId="0" borderId="0" xfId="0" applyNumberFormat="1" applyFont="1"/>
    <xf numFmtId="164" fontId="15" fillId="0" borderId="23" xfId="0" applyNumberFormat="1" applyFont="1" applyBorder="1"/>
    <xf numFmtId="164" fontId="15" fillId="0" borderId="28" xfId="0" applyNumberFormat="1" applyFont="1" applyBorder="1"/>
    <xf numFmtId="0" fontId="27" fillId="0" borderId="92" xfId="0" applyFont="1" applyBorder="1" applyAlignment="1">
      <alignment horizontal="center" vertical="center" wrapText="1"/>
    </xf>
    <xf numFmtId="0" fontId="27" fillId="0" borderId="93" xfId="0" applyFont="1" applyBorder="1" applyAlignment="1">
      <alignment horizontal="center" vertical="center"/>
    </xf>
    <xf numFmtId="164" fontId="15" fillId="0" borderId="30" xfId="0" applyNumberFormat="1" applyFont="1" applyBorder="1"/>
    <xf numFmtId="165" fontId="23" fillId="0" borderId="26" xfId="0" applyNumberFormat="1" applyFont="1" applyBorder="1"/>
    <xf numFmtId="165" fontId="23" fillId="0" borderId="28" xfId="0" applyNumberFormat="1" applyFont="1" applyBorder="1"/>
    <xf numFmtId="10" fontId="23" fillId="0" borderId="31" xfId="16" applyNumberFormat="1" applyFont="1" applyFill="1" applyBorder="1"/>
    <xf numFmtId="165" fontId="23" fillId="0" borderId="30" xfId="0" applyNumberFormat="1" applyFont="1" applyBorder="1"/>
    <xf numFmtId="10" fontId="23" fillId="0" borderId="32" xfId="16" applyNumberFormat="1" applyFont="1" applyFill="1" applyBorder="1"/>
    <xf numFmtId="165" fontId="24" fillId="0" borderId="0" xfId="0" applyNumberFormat="1" applyFont="1"/>
    <xf numFmtId="10" fontId="23" fillId="0" borderId="0" xfId="16" applyNumberFormat="1" applyFont="1" applyFill="1"/>
    <xf numFmtId="10" fontId="23" fillId="0" borderId="33" xfId="16" applyNumberFormat="1" applyFont="1" applyFill="1" applyBorder="1"/>
    <xf numFmtId="10" fontId="24" fillId="0" borderId="0" xfId="16" applyNumberFormat="1" applyFont="1" applyFill="1"/>
    <xf numFmtId="164" fontId="15" fillId="0" borderId="94" xfId="0" applyNumberFormat="1" applyFont="1" applyBorder="1"/>
    <xf numFmtId="165" fontId="23" fillId="0" borderId="94" xfId="0" applyNumberFormat="1" applyFont="1" applyBorder="1"/>
    <xf numFmtId="10" fontId="23" fillId="0" borderId="95" xfId="16" applyNumberFormat="1" applyFont="1" applyFill="1" applyBorder="1"/>
    <xf numFmtId="164" fontId="15" fillId="0" borderId="34" xfId="0" applyNumberFormat="1" applyFont="1" applyBorder="1"/>
    <xf numFmtId="165" fontId="23" fillId="0" borderId="34" xfId="0" applyNumberFormat="1" applyFont="1" applyBorder="1"/>
    <xf numFmtId="10" fontId="23" fillId="0" borderId="35" xfId="16" applyNumberFormat="1" applyFont="1" applyFill="1" applyBorder="1"/>
    <xf numFmtId="164" fontId="15" fillId="0" borderId="96" xfId="0" applyNumberFormat="1" applyFont="1" applyBorder="1" applyAlignment="1">
      <alignment horizontal="right" vertical="center"/>
    </xf>
    <xf numFmtId="164" fontId="21" fillId="0" borderId="36" xfId="0" applyNumberFormat="1" applyFont="1" applyBorder="1" applyAlignment="1">
      <alignment horizontal="right" vertical="center"/>
    </xf>
    <xf numFmtId="165" fontId="23" fillId="0" borderId="36" xfId="0" applyNumberFormat="1" applyFont="1" applyBorder="1"/>
    <xf numFmtId="164" fontId="15" fillId="0" borderId="36" xfId="0" applyNumberFormat="1" applyFont="1" applyBorder="1" applyAlignment="1">
      <alignment horizontal="right" vertical="center"/>
    </xf>
    <xf numFmtId="164" fontId="15" fillId="0" borderId="96" xfId="0" applyNumberFormat="1" applyFont="1" applyBorder="1"/>
    <xf numFmtId="4" fontId="23" fillId="0" borderId="96" xfId="0" applyNumberFormat="1" applyFont="1" applyBorder="1"/>
    <xf numFmtId="4" fontId="23" fillId="0" borderId="36" xfId="0" applyNumberFormat="1" applyFont="1" applyBorder="1"/>
    <xf numFmtId="164" fontId="15" fillId="0" borderId="37" xfId="0" applyNumberFormat="1" applyFont="1" applyBorder="1" applyAlignment="1">
      <alignment horizontal="right" vertical="center"/>
    </xf>
    <xf numFmtId="10" fontId="23" fillId="0" borderId="97" xfId="16" applyNumberFormat="1" applyFont="1" applyFill="1" applyBorder="1"/>
    <xf numFmtId="10" fontId="23" fillId="0" borderId="38" xfId="16" applyNumberFormat="1" applyFont="1" applyFill="1" applyBorder="1"/>
    <xf numFmtId="4" fontId="23" fillId="0" borderId="37" xfId="0" applyNumberFormat="1" applyFont="1" applyBorder="1"/>
    <xf numFmtId="10" fontId="23" fillId="0" borderId="39" xfId="16" applyNumberFormat="1" applyFont="1" applyFill="1" applyBorder="1"/>
    <xf numFmtId="0" fontId="28" fillId="0" borderId="92" xfId="0" applyFont="1" applyBorder="1" applyAlignment="1">
      <alignment horizontal="center" vertical="center" wrapText="1"/>
    </xf>
    <xf numFmtId="0" fontId="28" fillId="0" borderId="93" xfId="0" applyFont="1" applyBorder="1" applyAlignment="1">
      <alignment horizontal="center" vertical="center"/>
    </xf>
    <xf numFmtId="164" fontId="15" fillId="0" borderId="37" xfId="0" applyNumberFormat="1" applyFont="1" applyBorder="1"/>
    <xf numFmtId="165" fontId="23" fillId="0" borderId="37" xfId="0" applyNumberFormat="1" applyFont="1" applyBorder="1"/>
    <xf numFmtId="164" fontId="17" fillId="0" borderId="40" xfId="0" applyNumberFormat="1" applyFont="1" applyBorder="1"/>
    <xf numFmtId="164" fontId="15" fillId="0" borderId="40" xfId="0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0" fontId="23" fillId="0" borderId="41" xfId="16" applyNumberFormat="1" applyFont="1" applyFill="1" applyBorder="1" applyAlignment="1">
      <alignment vertical="center"/>
    </xf>
    <xf numFmtId="0" fontId="23" fillId="0" borderId="0" xfId="0" applyFont="1"/>
    <xf numFmtId="10" fontId="23" fillId="0" borderId="42" xfId="16" applyNumberFormat="1" applyFont="1" applyFill="1" applyBorder="1" applyAlignment="1">
      <alignment horizontal="right" vertical="center"/>
    </xf>
    <xf numFmtId="10" fontId="23" fillId="0" borderId="41" xfId="16" applyNumberFormat="1" applyFont="1" applyFill="1" applyBorder="1"/>
    <xf numFmtId="164" fontId="23" fillId="0" borderId="0" xfId="0" applyNumberFormat="1" applyFont="1"/>
    <xf numFmtId="165" fontId="17" fillId="0" borderId="43" xfId="0" applyNumberFormat="1" applyFont="1" applyBorder="1" applyAlignment="1">
      <alignment vertical="center"/>
    </xf>
    <xf numFmtId="165" fontId="15" fillId="0" borderId="40" xfId="0" applyNumberFormat="1" applyFont="1" applyBorder="1" applyAlignment="1">
      <alignment vertical="center"/>
    </xf>
    <xf numFmtId="165" fontId="17" fillId="0" borderId="40" xfId="0" applyNumberFormat="1" applyFont="1" applyBorder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166" fontId="15" fillId="0" borderId="96" xfId="0" applyNumberFormat="1" applyFont="1" applyBorder="1" applyAlignment="1">
      <alignment horizontal="right" vertical="center"/>
    </xf>
    <xf numFmtId="166" fontId="15" fillId="0" borderId="36" xfId="0" applyNumberFormat="1" applyFont="1" applyBorder="1" applyAlignment="1">
      <alignment horizontal="right" vertical="center"/>
    </xf>
    <xf numFmtId="166" fontId="15" fillId="0" borderId="44" xfId="0" applyNumberFormat="1" applyFont="1" applyBorder="1" applyAlignment="1">
      <alignment vertical="center"/>
    </xf>
    <xf numFmtId="166" fontId="15" fillId="0" borderId="43" xfId="0" applyNumberFormat="1" applyFont="1" applyBorder="1" applyAlignment="1">
      <alignment vertical="center"/>
    </xf>
    <xf numFmtId="166" fontId="15" fillId="0" borderId="36" xfId="0" applyNumberFormat="1" applyFont="1" applyBorder="1" applyAlignment="1">
      <alignment vertical="center"/>
    </xf>
    <xf numFmtId="166" fontId="15" fillId="0" borderId="43" xfId="0" applyNumberFormat="1" applyFont="1" applyBorder="1" applyAlignment="1">
      <alignment horizontal="right" vertical="center"/>
    </xf>
    <xf numFmtId="166" fontId="15" fillId="0" borderId="45" xfId="0" applyNumberFormat="1" applyFont="1" applyBorder="1" applyAlignment="1">
      <alignment vertical="center"/>
    </xf>
    <xf numFmtId="4" fontId="25" fillId="0" borderId="0" xfId="0" applyNumberFormat="1" applyFont="1"/>
    <xf numFmtId="0" fontId="25" fillId="0" borderId="0" xfId="0" applyFont="1"/>
    <xf numFmtId="0" fontId="15" fillId="0" borderId="46" xfId="0" applyFont="1" applyBorder="1" applyAlignment="1">
      <alignment horizontal="center" vertical="center"/>
    </xf>
    <xf numFmtId="164" fontId="15" fillId="0" borderId="47" xfId="0" applyNumberFormat="1" applyFont="1" applyBorder="1"/>
    <xf numFmtId="165" fontId="23" fillId="0" borderId="48" xfId="0" applyNumberFormat="1" applyFont="1" applyBorder="1"/>
    <xf numFmtId="10" fontId="23" fillId="0" borderId="49" xfId="16" applyNumberFormat="1" applyFont="1" applyFill="1" applyBorder="1"/>
    <xf numFmtId="0" fontId="15" fillId="0" borderId="50" xfId="0" applyFont="1" applyBorder="1" applyAlignment="1">
      <alignment horizontal="center" vertical="center"/>
    </xf>
    <xf numFmtId="164" fontId="15" fillId="0" borderId="51" xfId="0" applyNumberFormat="1" applyFont="1" applyBorder="1"/>
    <xf numFmtId="165" fontId="23" fillId="0" borderId="51" xfId="0" applyNumberFormat="1" applyFont="1" applyBorder="1"/>
    <xf numFmtId="10" fontId="23" fillId="0" borderId="52" xfId="16" applyNumberFormat="1" applyFont="1" applyFill="1" applyBorder="1"/>
    <xf numFmtId="0" fontId="15" fillId="0" borderId="53" xfId="0" applyFont="1" applyBorder="1" applyAlignment="1">
      <alignment horizontal="center" vertical="center"/>
    </xf>
    <xf numFmtId="164" fontId="15" fillId="0" borderId="98" xfId="0" applyNumberFormat="1" applyFont="1" applyBorder="1" applyAlignment="1">
      <alignment vertical="center"/>
    </xf>
    <xf numFmtId="165" fontId="23" fillId="0" borderId="98" xfId="0" applyNumberFormat="1" applyFont="1" applyBorder="1" applyAlignment="1">
      <alignment vertical="center"/>
    </xf>
    <xf numFmtId="10" fontId="23" fillId="0" borderId="99" xfId="16" applyNumberFormat="1" applyFont="1" applyFill="1" applyBorder="1" applyAlignment="1">
      <alignment vertical="center"/>
    </xf>
    <xf numFmtId="0" fontId="15" fillId="0" borderId="54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164" fontId="15" fillId="0" borderId="56" xfId="0" applyNumberFormat="1" applyFont="1" applyBorder="1"/>
    <xf numFmtId="165" fontId="23" fillId="0" borderId="56" xfId="0" applyNumberFormat="1" applyFont="1" applyBorder="1"/>
    <xf numFmtId="10" fontId="23" fillId="0" borderId="57" xfId="16" applyNumberFormat="1" applyFont="1" applyFill="1" applyBorder="1"/>
    <xf numFmtId="0" fontId="15" fillId="0" borderId="50" xfId="0" applyFont="1" applyBorder="1" applyAlignment="1">
      <alignment horizontal="center"/>
    </xf>
    <xf numFmtId="165" fontId="17" fillId="0" borderId="58" xfId="0" applyNumberFormat="1" applyFont="1" applyBorder="1" applyAlignment="1">
      <alignment vertical="center"/>
    </xf>
    <xf numFmtId="4" fontId="17" fillId="0" borderId="0" xfId="0" applyNumberFormat="1" applyFont="1"/>
    <xf numFmtId="165" fontId="31" fillId="0" borderId="0" xfId="0" applyNumberFormat="1" applyFont="1"/>
    <xf numFmtId="0" fontId="15" fillId="0" borderId="55" xfId="0" applyFont="1" applyBorder="1" applyAlignment="1">
      <alignment horizontal="center" vertical="center"/>
    </xf>
    <xf numFmtId="164" fontId="15" fillId="0" borderId="59" xfId="0" applyNumberFormat="1" applyFont="1" applyBorder="1"/>
    <xf numFmtId="165" fontId="23" fillId="0" borderId="59" xfId="0" applyNumberFormat="1" applyFont="1" applyBorder="1"/>
    <xf numFmtId="10" fontId="23" fillId="0" borderId="60" xfId="16" applyNumberFormat="1" applyFont="1" applyFill="1" applyBorder="1"/>
    <xf numFmtId="0" fontId="15" fillId="0" borderId="61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62" xfId="0" applyFont="1" applyBorder="1" applyAlignment="1">
      <alignment vertical="center" wrapText="1"/>
    </xf>
    <xf numFmtId="0" fontId="15" fillId="0" borderId="63" xfId="0" applyFont="1" applyBorder="1" applyAlignment="1">
      <alignment vertical="center" wrapText="1"/>
    </xf>
    <xf numFmtId="0" fontId="15" fillId="0" borderId="64" xfId="0" applyFont="1" applyBorder="1" applyAlignment="1">
      <alignment vertical="center"/>
    </xf>
    <xf numFmtId="0" fontId="27" fillId="0" borderId="100" xfId="0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 wrapText="1"/>
    </xf>
    <xf numFmtId="0" fontId="28" fillId="0" borderId="102" xfId="0" applyFont="1" applyBorder="1" applyAlignment="1">
      <alignment horizontal="center" vertical="center"/>
    </xf>
    <xf numFmtId="164" fontId="15" fillId="0" borderId="65" xfId="0" applyNumberFormat="1" applyFont="1" applyBorder="1" applyAlignment="1">
      <alignment vertical="center"/>
    </xf>
    <xf numFmtId="10" fontId="23" fillId="0" borderId="66" xfId="16" applyNumberFormat="1" applyFont="1" applyFill="1" applyBorder="1" applyAlignment="1">
      <alignment vertical="center"/>
    </xf>
    <xf numFmtId="164" fontId="15" fillId="0" borderId="15" xfId="0" applyNumberFormat="1" applyFont="1" applyBorder="1" applyAlignment="1">
      <alignment vertical="center"/>
    </xf>
    <xf numFmtId="10" fontId="23" fillId="0" borderId="42" xfId="16" applyNumberFormat="1" applyFont="1" applyFill="1" applyBorder="1" applyAlignment="1">
      <alignment vertical="center"/>
    </xf>
    <xf numFmtId="164" fontId="15" fillId="0" borderId="67" xfId="0" applyNumberFormat="1" applyFont="1" applyBorder="1" applyAlignment="1">
      <alignment vertical="center"/>
    </xf>
    <xf numFmtId="10" fontId="23" fillId="0" borderId="38" xfId="16" applyNumberFormat="1" applyFont="1" applyFill="1" applyBorder="1" applyAlignment="1">
      <alignment vertical="center"/>
    </xf>
    <xf numFmtId="164" fontId="15" fillId="0" borderId="15" xfId="0" applyNumberFormat="1" applyFont="1" applyBorder="1" applyAlignment="1">
      <alignment horizontal="right" vertical="center"/>
    </xf>
    <xf numFmtId="164" fontId="15" fillId="0" borderId="68" xfId="0" applyNumberFormat="1" applyFont="1" applyBorder="1" applyAlignment="1">
      <alignment vertical="center"/>
    </xf>
    <xf numFmtId="10" fontId="23" fillId="0" borderId="69" xfId="16" applyNumberFormat="1" applyFont="1" applyFill="1" applyBorder="1" applyAlignment="1">
      <alignment vertical="center"/>
    </xf>
    <xf numFmtId="164" fontId="15" fillId="0" borderId="70" xfId="0" applyNumberFormat="1" applyFont="1" applyBorder="1"/>
    <xf numFmtId="165" fontId="15" fillId="0" borderId="71" xfId="0" applyNumberFormat="1" applyFont="1" applyBorder="1"/>
    <xf numFmtId="10" fontId="23" fillId="0" borderId="72" xfId="16" applyNumberFormat="1" applyFont="1" applyFill="1" applyBorder="1" applyAlignment="1">
      <alignment horizontal="right"/>
    </xf>
    <xf numFmtId="0" fontId="27" fillId="0" borderId="103" xfId="0" applyFont="1" applyBorder="1" applyAlignment="1">
      <alignment horizontal="center" vertical="center" wrapText="1"/>
    </xf>
    <xf numFmtId="0" fontId="27" fillId="0" borderId="104" xfId="0" applyFont="1" applyBorder="1" applyAlignment="1">
      <alignment horizontal="center" vertical="center" wrapText="1"/>
    </xf>
    <xf numFmtId="0" fontId="27" fillId="0" borderId="105" xfId="0" applyFont="1" applyBorder="1" applyAlignment="1">
      <alignment horizontal="center" vertical="center"/>
    </xf>
    <xf numFmtId="164" fontId="17" fillId="0" borderId="15" xfId="0" applyNumberFormat="1" applyFont="1" applyBorder="1" applyAlignment="1">
      <alignment vertical="center"/>
    </xf>
    <xf numFmtId="164" fontId="17" fillId="0" borderId="73" xfId="0" applyNumberFormat="1" applyFont="1" applyBorder="1" applyAlignment="1">
      <alignment vertical="center"/>
    </xf>
    <xf numFmtId="164" fontId="15" fillId="0" borderId="17" xfId="0" applyNumberFormat="1" applyFont="1" applyBorder="1" applyAlignment="1">
      <alignment vertical="center"/>
    </xf>
    <xf numFmtId="165" fontId="15" fillId="0" borderId="37" xfId="0" applyNumberFormat="1" applyFont="1" applyBorder="1" applyAlignment="1">
      <alignment vertical="center"/>
    </xf>
    <xf numFmtId="10" fontId="23" fillId="0" borderId="39" xfId="16" applyNumberFormat="1" applyFont="1" applyFill="1" applyBorder="1" applyAlignment="1">
      <alignment vertical="center"/>
    </xf>
    <xf numFmtId="10" fontId="23" fillId="0" borderId="0" xfId="16" applyNumberFormat="1" applyFont="1" applyFill="1" applyBorder="1"/>
    <xf numFmtId="0" fontId="26" fillId="0" borderId="0" xfId="0" applyFont="1"/>
    <xf numFmtId="164" fontId="15" fillId="0" borderId="106" xfId="0" applyNumberFormat="1" applyFont="1" applyBorder="1" applyAlignment="1">
      <alignment horizontal="right" vertical="center"/>
    </xf>
    <xf numFmtId="0" fontId="17" fillId="0" borderId="107" xfId="0" applyFont="1" applyBorder="1" applyAlignment="1">
      <alignment horizontal="center"/>
    </xf>
    <xf numFmtId="0" fontId="15" fillId="0" borderId="85" xfId="0" applyFont="1" applyBorder="1" applyAlignment="1">
      <alignment horizontal="center"/>
    </xf>
    <xf numFmtId="0" fontId="15" fillId="0" borderId="110" xfId="0" applyFont="1" applyBorder="1" applyAlignment="1">
      <alignment horizontal="left" vertical="center" wrapText="1"/>
    </xf>
    <xf numFmtId="0" fontId="15" fillId="0" borderId="111" xfId="0" applyFont="1" applyBorder="1" applyAlignment="1">
      <alignment horizontal="left" vertical="center" wrapText="1"/>
    </xf>
    <xf numFmtId="164" fontId="15" fillId="0" borderId="34" xfId="0" applyNumberFormat="1" applyFont="1" applyBorder="1" applyAlignment="1">
      <alignment horizontal="right" vertical="center"/>
    </xf>
    <xf numFmtId="10" fontId="23" fillId="0" borderId="49" xfId="16" applyNumberFormat="1" applyFont="1" applyFill="1" applyBorder="1" applyAlignment="1">
      <alignment horizontal="right"/>
    </xf>
    <xf numFmtId="164" fontId="25" fillId="0" borderId="0" xfId="0" applyNumberFormat="1" applyFont="1"/>
    <xf numFmtId="0" fontId="15" fillId="0" borderId="108" xfId="0" applyFont="1" applyBorder="1" applyAlignment="1">
      <alignment horizontal="center"/>
    </xf>
    <xf numFmtId="0" fontId="15" fillId="0" borderId="109" xfId="0" applyFont="1" applyBorder="1" applyAlignment="1">
      <alignment horizontal="center"/>
    </xf>
    <xf numFmtId="165" fontId="15" fillId="0" borderId="28" xfId="0" applyNumberFormat="1" applyFont="1" applyBorder="1" applyAlignment="1">
      <alignment horizontal="right" vertical="center"/>
    </xf>
    <xf numFmtId="165" fontId="15" fillId="0" borderId="31" xfId="0" applyNumberFormat="1" applyFont="1" applyBorder="1" applyAlignment="1">
      <alignment horizontal="right" vertical="center"/>
    </xf>
    <xf numFmtId="165" fontId="15" fillId="0" borderId="30" xfId="0" applyNumberFormat="1" applyFont="1" applyBorder="1" applyAlignment="1">
      <alignment horizontal="right" vertical="center"/>
    </xf>
    <xf numFmtId="165" fontId="15" fillId="0" borderId="32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17" fillId="0" borderId="74" xfId="0" applyFont="1" applyBorder="1" applyAlignment="1">
      <alignment horizontal="center"/>
    </xf>
    <xf numFmtId="0" fontId="17" fillId="0" borderId="75" xfId="0" applyFont="1" applyBorder="1" applyAlignment="1">
      <alignment horizontal="left" vertical="center"/>
    </xf>
    <xf numFmtId="0" fontId="17" fillId="0" borderId="76" xfId="0" applyFont="1" applyBorder="1" applyAlignment="1">
      <alignment horizontal="left" vertical="center"/>
    </xf>
    <xf numFmtId="0" fontId="15" fillId="0" borderId="77" xfId="0" applyFont="1" applyBorder="1" applyAlignment="1">
      <alignment horizontal="left" vertical="center"/>
    </xf>
    <xf numFmtId="0" fontId="15" fillId="0" borderId="78" xfId="0" applyFont="1" applyBorder="1" applyAlignment="1">
      <alignment horizontal="left" vertical="center"/>
    </xf>
    <xf numFmtId="0" fontId="15" fillId="0" borderId="74" xfId="0" applyFont="1" applyBorder="1" applyAlignment="1">
      <alignment horizontal="left" vertical="center"/>
    </xf>
    <xf numFmtId="0" fontId="15" fillId="0" borderId="79" xfId="0" applyFont="1" applyBorder="1" applyAlignment="1">
      <alignment horizontal="left" vertical="center" wrapText="1"/>
    </xf>
    <xf numFmtId="0" fontId="15" fillId="0" borderId="80" xfId="0" applyFont="1" applyBorder="1" applyAlignment="1">
      <alignment horizontal="left" vertical="center" wrapText="1"/>
    </xf>
    <xf numFmtId="0" fontId="15" fillId="0" borderId="81" xfId="0" applyFont="1" applyBorder="1" applyAlignment="1">
      <alignment horizontal="left" vertical="center" wrapText="1"/>
    </xf>
    <xf numFmtId="0" fontId="17" fillId="0" borderId="82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/>
    </xf>
    <xf numFmtId="0" fontId="15" fillId="0" borderId="79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left" vertical="center" wrapText="1" indent="2"/>
    </xf>
    <xf numFmtId="0" fontId="21" fillId="0" borderId="83" xfId="0" applyFont="1" applyBorder="1" applyAlignment="1">
      <alignment horizontal="left" vertical="center" wrapText="1" indent="2"/>
    </xf>
    <xf numFmtId="0" fontId="21" fillId="0" borderId="84" xfId="0" applyFont="1" applyBorder="1" applyAlignment="1">
      <alignment horizontal="left" vertical="center" wrapText="1" indent="2"/>
    </xf>
    <xf numFmtId="0" fontId="15" fillId="0" borderId="62" xfId="0" applyFont="1" applyBorder="1" applyAlignment="1">
      <alignment horizontal="left" vertical="center" wrapText="1"/>
    </xf>
    <xf numFmtId="0" fontId="15" fillId="0" borderId="83" xfId="0" applyFont="1" applyBorder="1" applyAlignment="1">
      <alignment horizontal="left" vertical="center" wrapText="1"/>
    </xf>
    <xf numFmtId="0" fontId="15" fillId="0" borderId="84" xfId="0" applyFont="1" applyBorder="1" applyAlignment="1">
      <alignment horizontal="left" vertical="center" wrapText="1"/>
    </xf>
    <xf numFmtId="0" fontId="15" fillId="0" borderId="85" xfId="0" applyFont="1" applyBorder="1" applyAlignment="1">
      <alignment horizontal="left"/>
    </xf>
    <xf numFmtId="0" fontId="15" fillId="0" borderId="86" xfId="0" applyFont="1" applyBorder="1" applyAlignment="1">
      <alignment horizontal="left"/>
    </xf>
    <xf numFmtId="0" fontId="15" fillId="0" borderId="87" xfId="0" applyFont="1" applyBorder="1" applyAlignment="1">
      <alignment horizontal="left"/>
    </xf>
    <xf numFmtId="0" fontId="15" fillId="0" borderId="88" xfId="0" applyFont="1" applyBorder="1" applyAlignment="1">
      <alignment horizontal="left"/>
    </xf>
    <xf numFmtId="0" fontId="15" fillId="0" borderId="86" xfId="0" applyFont="1" applyBorder="1" applyAlignment="1">
      <alignment horizontal="left" vertical="center" wrapText="1"/>
    </xf>
    <xf numFmtId="0" fontId="15" fillId="0" borderId="87" xfId="0" applyFont="1" applyBorder="1" applyAlignment="1">
      <alignment horizontal="left" vertical="center" wrapText="1"/>
    </xf>
    <xf numFmtId="0" fontId="15" fillId="0" borderId="88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10" xfId="0" applyFont="1" applyBorder="1" applyAlignment="1">
      <alignment horizontal="left" vertical="center" wrapText="1"/>
    </xf>
    <xf numFmtId="0" fontId="15" fillId="0" borderId="89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left" vertical="center" wrapText="1"/>
    </xf>
    <xf numFmtId="0" fontId="15" fillId="0" borderId="9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/>
    </xf>
    <xf numFmtId="0" fontId="15" fillId="0" borderId="91" xfId="0" applyFont="1" applyBorder="1" applyAlignment="1">
      <alignment horizontal="left"/>
    </xf>
    <xf numFmtId="0" fontId="15" fillId="0" borderId="51" xfId="0" applyFont="1" applyBorder="1" applyAlignment="1">
      <alignment horizontal="left"/>
    </xf>
    <xf numFmtId="0" fontId="15" fillId="0" borderId="59" xfId="0" applyFont="1" applyBorder="1" applyAlignment="1">
      <alignment horizontal="left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Procentowy" xfId="16" builtinId="5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45"/>
  <sheetViews>
    <sheetView showGridLines="0" zoomScale="115" zoomScaleNormal="115" workbookViewId="0">
      <selection activeCell="K44" sqref="K44"/>
    </sheetView>
  </sheetViews>
  <sheetFormatPr defaultRowHeight="12.75"/>
  <cols>
    <col min="1" max="1" width="9.140625" style="1"/>
    <col min="2" max="2" width="21.28515625" style="1" customWidth="1"/>
    <col min="3" max="3" width="38.140625" style="1" customWidth="1"/>
    <col min="4" max="4" width="13.5703125" style="1" customWidth="1"/>
    <col min="5" max="5" width="12.140625" style="1" customWidth="1"/>
    <col min="6" max="10" width="9.140625" style="1"/>
    <col min="11" max="11" width="10.28515625" style="1" bestFit="1" customWidth="1"/>
    <col min="12" max="12" width="9.140625" style="1"/>
    <col min="13" max="13" width="10.28515625" style="1" bestFit="1" customWidth="1"/>
    <col min="14" max="16384" width="9.140625" style="1"/>
  </cols>
  <sheetData>
    <row r="2" spans="2:6" ht="56.25" customHeight="1">
      <c r="B2" s="171" t="s">
        <v>123</v>
      </c>
      <c r="C2" s="171"/>
      <c r="D2" s="171"/>
      <c r="E2" s="171"/>
      <c r="F2" s="171"/>
    </row>
    <row r="3" spans="2:6" ht="12.75" customHeight="1" thickBot="1">
      <c r="B3" s="2"/>
      <c r="C3" s="2"/>
      <c r="D3" s="2"/>
    </row>
    <row r="4" spans="2:6" ht="21" thickBot="1">
      <c r="B4" s="3" t="s">
        <v>0</v>
      </c>
      <c r="C4" s="4"/>
      <c r="D4" s="147" t="s">
        <v>88</v>
      </c>
      <c r="E4" s="148" t="s">
        <v>90</v>
      </c>
      <c r="F4" s="149" t="s">
        <v>89</v>
      </c>
    </row>
    <row r="5" spans="2:6" ht="12.75" customHeight="1">
      <c r="B5" s="173" t="s">
        <v>1</v>
      </c>
      <c r="C5" s="174"/>
      <c r="D5" s="150">
        <v>632580</v>
      </c>
      <c r="E5" s="84">
        <v>632580</v>
      </c>
      <c r="F5" s="138">
        <f>E5/D5</f>
        <v>1</v>
      </c>
    </row>
    <row r="6" spans="2:6" ht="12.75" customHeight="1">
      <c r="B6" s="181" t="s">
        <v>125</v>
      </c>
      <c r="C6" s="182"/>
      <c r="D6" s="151">
        <v>14600</v>
      </c>
      <c r="E6" s="120">
        <v>14600</v>
      </c>
      <c r="F6" s="138">
        <f>E6/D6</f>
        <v>1</v>
      </c>
    </row>
    <row r="7" spans="2:6" ht="12.75" customHeight="1" thickBot="1">
      <c r="B7" s="175" t="s">
        <v>2</v>
      </c>
      <c r="C7" s="176"/>
      <c r="D7" s="152">
        <f>priorytet1!J38</f>
        <v>2500</v>
      </c>
      <c r="E7" s="153">
        <v>2365.6999999999998</v>
      </c>
      <c r="F7" s="154">
        <f>E7/D7</f>
        <v>0.9462799999999999</v>
      </c>
    </row>
    <row r="8" spans="2:6" ht="4.5" customHeight="1" thickBot="1">
      <c r="B8" s="6"/>
      <c r="C8" s="6"/>
      <c r="D8" s="7"/>
      <c r="E8" s="7"/>
      <c r="F8" s="78"/>
    </row>
    <row r="9" spans="2:6" ht="12.75" customHeight="1" thickBot="1">
      <c r="B9" s="177" t="s">
        <v>3</v>
      </c>
      <c r="C9" s="177"/>
      <c r="D9" s="77">
        <f>SUM(D5:D7)</f>
        <v>649680</v>
      </c>
      <c r="E9" s="85">
        <f>SUM(E5:E7)</f>
        <v>649545.69999999995</v>
      </c>
      <c r="F9" s="79">
        <f>E9/D9</f>
        <v>0.99979328284693991</v>
      </c>
    </row>
    <row r="10" spans="2:6" ht="12.75" customHeight="1">
      <c r="B10" s="2"/>
      <c r="C10" s="2"/>
      <c r="D10" s="2"/>
      <c r="F10" s="80"/>
    </row>
    <row r="11" spans="2:6" ht="25.5" customHeight="1" thickBot="1">
      <c r="B11" s="4" t="s">
        <v>4</v>
      </c>
      <c r="F11" s="80"/>
    </row>
    <row r="12" spans="2:6" ht="16.5" thickBot="1">
      <c r="B12" s="8" t="s">
        <v>5</v>
      </c>
      <c r="D12" s="132" t="s">
        <v>88</v>
      </c>
      <c r="E12" s="133" t="s">
        <v>90</v>
      </c>
      <c r="F12" s="134" t="s">
        <v>89</v>
      </c>
    </row>
    <row r="13" spans="2:6" ht="25.5" customHeight="1">
      <c r="B13" s="178" t="s">
        <v>116</v>
      </c>
      <c r="C13" s="127" t="s">
        <v>6</v>
      </c>
      <c r="D13" s="135">
        <f>priorytet1!J22</f>
        <v>311515</v>
      </c>
      <c r="E13" s="95">
        <f>priorytet1!K22</f>
        <v>311465.90000000002</v>
      </c>
      <c r="F13" s="136">
        <f t="shared" ref="F13:F29" si="0">E13/D13</f>
        <v>0.99984238319182073</v>
      </c>
    </row>
    <row r="14" spans="2:6" ht="25.5">
      <c r="B14" s="179"/>
      <c r="C14" s="128" t="s">
        <v>7</v>
      </c>
      <c r="D14" s="137">
        <f>priorytet1!J23+priorytet2!J20+priorytet4!J22+priorytet4!J23+priorytet5!J22+priorytet6!J22</f>
        <v>68634</v>
      </c>
      <c r="E14" s="96">
        <f>priorytet1!K23+priorytet2!K20+priorytet4!K22+priorytet4!K23+priorytet5!K22+priorytet6!K22</f>
        <v>68630</v>
      </c>
      <c r="F14" s="138">
        <f t="shared" si="0"/>
        <v>0.99994171984730595</v>
      </c>
    </row>
    <row r="15" spans="2:6">
      <c r="B15" s="179"/>
      <c r="C15" s="129" t="s">
        <v>8</v>
      </c>
      <c r="D15" s="139">
        <f>priorytet1!J24</f>
        <v>65815</v>
      </c>
      <c r="E15" s="97">
        <f>priorytet1!K24</f>
        <v>59998.69</v>
      </c>
      <c r="F15" s="140">
        <f t="shared" si="0"/>
        <v>0.91162637696573734</v>
      </c>
    </row>
    <row r="16" spans="2:6">
      <c r="B16" s="179"/>
      <c r="C16" s="129" t="s">
        <v>9</v>
      </c>
      <c r="D16" s="139">
        <f>priorytet1!J25</f>
        <v>7185</v>
      </c>
      <c r="E16" s="97">
        <f>priorytet1!K25</f>
        <v>5709.83</v>
      </c>
      <c r="F16" s="140">
        <f t="shared" si="0"/>
        <v>0.79468754349338899</v>
      </c>
    </row>
    <row r="17" spans="2:15">
      <c r="B17" s="179"/>
      <c r="C17" s="129" t="s">
        <v>10</v>
      </c>
      <c r="D17" s="139">
        <f>priorytet1!J26</f>
        <v>322</v>
      </c>
      <c r="E17" s="97">
        <f>priorytet1!K26</f>
        <v>232.98</v>
      </c>
      <c r="F17" s="140">
        <f t="shared" si="0"/>
        <v>0.7235403726708074</v>
      </c>
    </row>
    <row r="18" spans="2:15" ht="13.5" thickBot="1">
      <c r="B18" s="180"/>
      <c r="C18" s="129" t="s">
        <v>84</v>
      </c>
      <c r="D18" s="139">
        <f>priorytet1!J27</f>
        <v>2349</v>
      </c>
      <c r="E18" s="97">
        <f>priorytet1!K27</f>
        <v>2281.0100000000002</v>
      </c>
      <c r="F18" s="140">
        <f t="shared" si="0"/>
        <v>0.97105576841209029</v>
      </c>
    </row>
    <row r="19" spans="2:15" ht="12.95" customHeight="1">
      <c r="B19" s="183" t="s">
        <v>67</v>
      </c>
      <c r="C19" s="127" t="s">
        <v>11</v>
      </c>
      <c r="D19" s="135">
        <f>priorytet1!J32+priorytet4!J27+priorytet5!J27+priorytet6!J27+priorytet6!J28+priorytet3!J26</f>
        <v>36690</v>
      </c>
      <c r="E19" s="95">
        <f>priorytet1!K32+priorytet4!K27+priorytet5!K27+priorytet6!K27+priorytet6!K28</f>
        <v>36620.869999999995</v>
      </c>
      <c r="F19" s="136">
        <f t="shared" si="0"/>
        <v>0.99811583537748694</v>
      </c>
      <c r="K19" s="12"/>
      <c r="M19" s="12"/>
    </row>
    <row r="20" spans="2:15" ht="25.5">
      <c r="B20" s="184"/>
      <c r="C20" s="129" t="s">
        <v>12</v>
      </c>
      <c r="D20" s="139">
        <f>priorytet1!J37</f>
        <v>29900</v>
      </c>
      <c r="E20" s="97">
        <f>priorytet1!K37</f>
        <v>29899.9</v>
      </c>
      <c r="F20" s="140">
        <f t="shared" si="0"/>
        <v>0.99999665551839467</v>
      </c>
      <c r="K20" s="12"/>
    </row>
    <row r="21" spans="2:15" ht="12.75" customHeight="1">
      <c r="B21" s="184"/>
      <c r="C21" s="129" t="s">
        <v>13</v>
      </c>
      <c r="D21" s="139">
        <f>priorytet1!J38</f>
        <v>2500</v>
      </c>
      <c r="E21" s="97">
        <f>priorytet1!K38</f>
        <v>2445.06</v>
      </c>
      <c r="F21" s="140">
        <f t="shared" si="0"/>
        <v>0.978024</v>
      </c>
      <c r="K21" s="9"/>
    </row>
    <row r="22" spans="2:15" ht="12.75" customHeight="1">
      <c r="B22" s="184"/>
      <c r="C22" s="129" t="s">
        <v>128</v>
      </c>
      <c r="D22" s="137">
        <v>6600</v>
      </c>
      <c r="E22" s="96">
        <f>priorytet1!K39</f>
        <v>6600</v>
      </c>
      <c r="F22" s="140">
        <f t="shared" si="0"/>
        <v>1</v>
      </c>
      <c r="M22" s="12"/>
    </row>
    <row r="23" spans="2:15" ht="12.75" customHeight="1">
      <c r="B23" s="184"/>
      <c r="C23" s="129" t="s">
        <v>133</v>
      </c>
      <c r="D23" s="141">
        <f>priorytet1!J40</f>
        <v>38600</v>
      </c>
      <c r="E23" s="98">
        <f>priorytet1!K40</f>
        <v>38600</v>
      </c>
      <c r="F23" s="81">
        <f>E23/D23</f>
        <v>1</v>
      </c>
      <c r="M23" s="122"/>
    </row>
    <row r="24" spans="2:15" ht="12.75" customHeight="1">
      <c r="B24" s="184"/>
      <c r="C24" s="129" t="s">
        <v>131</v>
      </c>
      <c r="D24" s="137">
        <v>8000</v>
      </c>
      <c r="E24" s="96">
        <f>priorytet1!K41</f>
        <v>8000</v>
      </c>
      <c r="F24" s="140">
        <f t="shared" si="0"/>
        <v>1</v>
      </c>
      <c r="M24" s="12"/>
    </row>
    <row r="25" spans="2:15">
      <c r="B25" s="184"/>
      <c r="C25" s="129" t="s">
        <v>65</v>
      </c>
      <c r="D25" s="139">
        <f>priorytet1!J42</f>
        <v>3500</v>
      </c>
      <c r="E25" s="97">
        <f>priorytet1!K42</f>
        <v>3264.24</v>
      </c>
      <c r="F25" s="140">
        <f t="shared" si="0"/>
        <v>0.93263999999999991</v>
      </c>
      <c r="I25" s="9"/>
      <c r="M25" s="100"/>
    </row>
    <row r="26" spans="2:15">
      <c r="B26" s="184"/>
      <c r="C26" s="129" t="s">
        <v>14</v>
      </c>
      <c r="D26" s="139">
        <f>priorytet1!J43</f>
        <v>700</v>
      </c>
      <c r="E26" s="97">
        <f>priorytet1!K43</f>
        <v>552</v>
      </c>
      <c r="F26" s="140">
        <f t="shared" si="0"/>
        <v>0.78857142857142859</v>
      </c>
      <c r="I26" s="9"/>
      <c r="K26" s="9"/>
    </row>
    <row r="27" spans="2:15">
      <c r="B27" s="184"/>
      <c r="C27" s="129" t="s">
        <v>15</v>
      </c>
      <c r="D27" s="139">
        <f>priorytet1!J44+priorytet3!J22+priorytet3!J28+priorytet4!J28+priorytet5!J26+priorytet6!J26+priorytet3!J27</f>
        <v>64120</v>
      </c>
      <c r="E27" s="97">
        <f>priorytet1!K44+priorytet3!K22+priorytet3!K28+priorytet4!K28+priorytet5!K26+priorytet6!K26+priorytet3!K27</f>
        <v>64023.83</v>
      </c>
      <c r="F27" s="140">
        <f t="shared" si="0"/>
        <v>0.99850015595757957</v>
      </c>
      <c r="O27" s="9"/>
    </row>
    <row r="28" spans="2:15">
      <c r="B28" s="184"/>
      <c r="C28" s="129" t="s">
        <v>16</v>
      </c>
      <c r="D28" s="139">
        <f>priorytet1!J47</f>
        <v>1830</v>
      </c>
      <c r="E28" s="97">
        <f>priorytet1!K47</f>
        <v>1812.55</v>
      </c>
      <c r="F28" s="140">
        <f t="shared" si="0"/>
        <v>0.99046448087431693</v>
      </c>
    </row>
    <row r="29" spans="2:15" ht="13.5" thickBot="1">
      <c r="B29" s="185"/>
      <c r="C29" s="130" t="s">
        <v>17</v>
      </c>
      <c r="D29" s="142">
        <f>priorytet1!J48</f>
        <v>1420</v>
      </c>
      <c r="E29" s="99">
        <f>priorytet1!K48</f>
        <v>1378</v>
      </c>
      <c r="F29" s="143">
        <f t="shared" si="0"/>
        <v>0.97042253521126765</v>
      </c>
      <c r="M29" s="101"/>
    </row>
    <row r="30" spans="2:15" ht="13.5" thickBot="1">
      <c r="B30" s="24" t="s">
        <v>18</v>
      </c>
      <c r="C30" s="131" t="s">
        <v>66</v>
      </c>
      <c r="D30" s="144">
        <v>0</v>
      </c>
      <c r="E30" s="145">
        <v>0</v>
      </c>
      <c r="F30" s="146">
        <v>0</v>
      </c>
    </row>
    <row r="31" spans="2:15" ht="5.25" customHeight="1" thickBot="1">
      <c r="B31" s="6"/>
      <c r="C31" s="6"/>
      <c r="D31" s="5"/>
      <c r="E31" s="5"/>
      <c r="F31" s="83"/>
    </row>
    <row r="32" spans="2:15" ht="13.5" thickBot="1">
      <c r="B32" s="172" t="s">
        <v>3</v>
      </c>
      <c r="C32" s="172"/>
      <c r="D32" s="76">
        <f>SUM(D13:D30)</f>
        <v>649680</v>
      </c>
      <c r="E32" s="86">
        <f>SUM(E13:E30)</f>
        <v>641514.86</v>
      </c>
      <c r="F32" s="82">
        <f>E32/D32</f>
        <v>0.98743205885974628</v>
      </c>
    </row>
    <row r="33" spans="2:6">
      <c r="B33" s="10"/>
      <c r="C33" s="10"/>
      <c r="D33" s="11"/>
    </row>
    <row r="34" spans="2:6" ht="21" thickBot="1">
      <c r="B34" s="4" t="s">
        <v>19</v>
      </c>
      <c r="C34" s="10"/>
      <c r="D34" s="11"/>
    </row>
    <row r="35" spans="2:6" ht="13.5" thickBot="1">
      <c r="B35" s="158"/>
      <c r="C35" s="159" t="s">
        <v>117</v>
      </c>
      <c r="D35" s="165" t="s">
        <v>124</v>
      </c>
      <c r="E35" s="166"/>
    </row>
    <row r="36" spans="2:6" ht="13.5" thickTop="1">
      <c r="B36" s="160" t="s">
        <v>20</v>
      </c>
      <c r="C36" s="157">
        <v>0</v>
      </c>
      <c r="D36" s="167">
        <v>0</v>
      </c>
      <c r="E36" s="168"/>
    </row>
    <row r="37" spans="2:6" ht="13.5" thickBot="1">
      <c r="B37" s="161" t="s">
        <v>98</v>
      </c>
      <c r="C37" s="162">
        <v>6000</v>
      </c>
      <c r="D37" s="169">
        <v>0</v>
      </c>
      <c r="E37" s="170"/>
    </row>
    <row r="38" spans="2:6">
      <c r="B38" s="10"/>
      <c r="C38" s="10"/>
      <c r="D38" s="11"/>
    </row>
    <row r="39" spans="2:6">
      <c r="B39" s="87" t="s">
        <v>134</v>
      </c>
      <c r="C39" s="10"/>
      <c r="D39" s="164" t="s">
        <v>135</v>
      </c>
    </row>
    <row r="40" spans="2:6">
      <c r="B40" s="87"/>
      <c r="C40" s="10"/>
    </row>
    <row r="41" spans="2:6">
      <c r="B41" s="88" t="s">
        <v>34</v>
      </c>
      <c r="C41"/>
      <c r="D41" s="90" t="s">
        <v>136</v>
      </c>
    </row>
    <row r="42" spans="2:6">
      <c r="B42" s="92" t="s">
        <v>91</v>
      </c>
      <c r="D42" s="90" t="s">
        <v>95</v>
      </c>
      <c r="F42" s="12"/>
    </row>
    <row r="43" spans="2:6">
      <c r="B43" s="92" t="s">
        <v>92</v>
      </c>
    </row>
    <row r="44" spans="2:6">
      <c r="B44" s="92" t="s">
        <v>93</v>
      </c>
      <c r="D44" s="91" t="s">
        <v>96</v>
      </c>
    </row>
    <row r="45" spans="2:6">
      <c r="B45" s="89" t="s">
        <v>94</v>
      </c>
      <c r="D45" s="91" t="s">
        <v>97</v>
      </c>
    </row>
  </sheetData>
  <mergeCells count="11">
    <mergeCell ref="D35:E35"/>
    <mergeCell ref="D36:E36"/>
    <mergeCell ref="D37:E37"/>
    <mergeCell ref="B2:F2"/>
    <mergeCell ref="B32:C32"/>
    <mergeCell ref="B5:C5"/>
    <mergeCell ref="B7:C7"/>
    <mergeCell ref="B9:C9"/>
    <mergeCell ref="B13:B18"/>
    <mergeCell ref="B6:C6"/>
    <mergeCell ref="B19:B29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8"/>
  <sheetViews>
    <sheetView showGridLines="0" topLeftCell="A19" workbookViewId="0">
      <selection activeCell="O16" sqref="O16"/>
    </sheetView>
  </sheetViews>
  <sheetFormatPr defaultRowHeight="12.75"/>
  <cols>
    <col min="1" max="1" width="3" style="1" customWidth="1"/>
    <col min="2" max="2" width="4.140625" style="1" customWidth="1"/>
    <col min="3" max="3" width="12" style="1" customWidth="1"/>
    <col min="4" max="7" width="9.140625" style="1"/>
    <col min="8" max="8" width="5.7109375" style="1" customWidth="1"/>
    <col min="9" max="9" width="9.140625" style="1"/>
    <col min="10" max="10" width="12.42578125" style="1" customWidth="1"/>
    <col min="11" max="11" width="14.28515625" style="1" customWidth="1"/>
    <col min="12" max="16384" width="9.140625" style="1"/>
  </cols>
  <sheetData>
    <row r="3" spans="2:11" ht="15.75">
      <c r="B3" s="8" t="s">
        <v>21</v>
      </c>
      <c r="K3" s="1" t="s">
        <v>22</v>
      </c>
    </row>
    <row r="4" spans="2:11">
      <c r="J4" s="15"/>
      <c r="K4" s="14" t="s">
        <v>23</v>
      </c>
    </row>
    <row r="6" spans="2:11">
      <c r="B6" s="1" t="s">
        <v>24</v>
      </c>
      <c r="D6" s="1" t="s">
        <v>25</v>
      </c>
    </row>
    <row r="7" spans="2:11">
      <c r="D7" s="1" t="s">
        <v>26</v>
      </c>
    </row>
    <row r="9" spans="2:11">
      <c r="B9" s="1" t="s">
        <v>27</v>
      </c>
      <c r="D9" s="16" t="s">
        <v>28</v>
      </c>
      <c r="E9" s="1" t="s">
        <v>29</v>
      </c>
    </row>
    <row r="11" spans="2:11">
      <c r="B11" s="1" t="s">
        <v>30</v>
      </c>
    </row>
    <row r="12" spans="2:11">
      <c r="D12" s="1" t="s">
        <v>31</v>
      </c>
    </row>
    <row r="13" spans="2:11">
      <c r="D13" s="1" t="s">
        <v>32</v>
      </c>
    </row>
    <row r="15" spans="2:11">
      <c r="B15" s="1" t="s">
        <v>33</v>
      </c>
    </row>
    <row r="16" spans="2:11">
      <c r="D16" s="1" t="s">
        <v>34</v>
      </c>
    </row>
    <row r="18" spans="2:13">
      <c r="B18" s="1" t="s">
        <v>35</v>
      </c>
    </row>
    <row r="20" spans="2:13" ht="13.5" thickBot="1">
      <c r="B20" s="1" t="s">
        <v>36</v>
      </c>
    </row>
    <row r="21" spans="2:13" ht="13.5" thickBot="1">
      <c r="B21" s="23" t="s">
        <v>37</v>
      </c>
      <c r="C21" s="192" t="s">
        <v>69</v>
      </c>
      <c r="D21" s="192"/>
      <c r="E21" s="192"/>
      <c r="F21" s="192"/>
      <c r="G21" s="192"/>
      <c r="H21" s="192"/>
      <c r="I21" s="192"/>
      <c r="J21" s="42" t="s">
        <v>88</v>
      </c>
      <c r="K21" s="42" t="s">
        <v>90</v>
      </c>
      <c r="L21" s="43" t="s">
        <v>89</v>
      </c>
    </row>
    <row r="22" spans="2:13" ht="13.5" thickTop="1">
      <c r="B22" s="28">
        <v>1</v>
      </c>
      <c r="C22" s="193" t="s">
        <v>6</v>
      </c>
      <c r="D22" s="194"/>
      <c r="E22" s="194"/>
      <c r="F22" s="194"/>
      <c r="G22" s="194"/>
      <c r="H22" s="194"/>
      <c r="I22" s="195"/>
      <c r="J22" s="64">
        <v>311515</v>
      </c>
      <c r="K22" s="65">
        <v>311465.90000000002</v>
      </c>
      <c r="L22" s="68">
        <f t="shared" ref="L22:L28" si="0">K22/J22</f>
        <v>0.99984238319182073</v>
      </c>
      <c r="M22" s="9"/>
    </row>
    <row r="23" spans="2:13">
      <c r="B23" s="28">
        <v>2</v>
      </c>
      <c r="C23" s="27" t="s">
        <v>70</v>
      </c>
      <c r="D23" s="29"/>
      <c r="E23" s="29"/>
      <c r="F23" s="29"/>
      <c r="G23" s="29"/>
      <c r="H23" s="29"/>
      <c r="I23" s="30"/>
      <c r="J23" s="63">
        <v>32234</v>
      </c>
      <c r="K23" s="66">
        <v>32230</v>
      </c>
      <c r="L23" s="69">
        <f t="shared" si="0"/>
        <v>0.99987590742694055</v>
      </c>
      <c r="M23" s="9"/>
    </row>
    <row r="24" spans="2:13">
      <c r="B24" s="28">
        <v>3</v>
      </c>
      <c r="C24" s="27" t="s">
        <v>8</v>
      </c>
      <c r="D24" s="29"/>
      <c r="E24" s="29"/>
      <c r="F24" s="29"/>
      <c r="G24" s="29"/>
      <c r="H24" s="29"/>
      <c r="I24" s="30"/>
      <c r="J24" s="63">
        <v>65815</v>
      </c>
      <c r="K24" s="66">
        <v>59998.69</v>
      </c>
      <c r="L24" s="69">
        <f t="shared" si="0"/>
        <v>0.91162637696573734</v>
      </c>
      <c r="M24" s="9"/>
    </row>
    <row r="25" spans="2:13">
      <c r="B25" s="28">
        <v>4</v>
      </c>
      <c r="C25" s="27" t="s">
        <v>9</v>
      </c>
      <c r="D25" s="29"/>
      <c r="E25" s="29"/>
      <c r="F25" s="29"/>
      <c r="G25" s="29"/>
      <c r="H25" s="29"/>
      <c r="I25" s="30"/>
      <c r="J25" s="63">
        <v>7185</v>
      </c>
      <c r="K25" s="66">
        <v>5709.83</v>
      </c>
      <c r="L25" s="69">
        <f t="shared" si="0"/>
        <v>0.79468754349338899</v>
      </c>
      <c r="M25" s="9"/>
    </row>
    <row r="26" spans="2:13">
      <c r="B26" s="28">
        <v>5</v>
      </c>
      <c r="C26" s="27" t="s">
        <v>38</v>
      </c>
      <c r="D26" s="29"/>
      <c r="E26" s="29"/>
      <c r="F26" s="29"/>
      <c r="G26" s="29"/>
      <c r="H26" s="29"/>
      <c r="I26" s="30"/>
      <c r="J26" s="63">
        <v>322</v>
      </c>
      <c r="K26" s="66">
        <v>232.98</v>
      </c>
      <c r="L26" s="69">
        <f t="shared" si="0"/>
        <v>0.7235403726708074</v>
      </c>
      <c r="M26" s="9"/>
    </row>
    <row r="27" spans="2:13" ht="13.5" thickBot="1">
      <c r="B27" s="22">
        <v>6</v>
      </c>
      <c r="C27" s="32" t="s">
        <v>84</v>
      </c>
      <c r="D27" s="33"/>
      <c r="E27" s="33"/>
      <c r="F27" s="33"/>
      <c r="G27" s="33"/>
      <c r="H27" s="33"/>
      <c r="I27" s="34"/>
      <c r="J27" s="67">
        <v>2349</v>
      </c>
      <c r="K27" s="70">
        <v>2281.0100000000002</v>
      </c>
      <c r="L27" s="71">
        <f t="shared" si="0"/>
        <v>0.97105576841209029</v>
      </c>
      <c r="M27" s="9"/>
    </row>
    <row r="28" spans="2:13">
      <c r="I28" s="13" t="s">
        <v>39</v>
      </c>
      <c r="J28" s="11">
        <f>SUM(J22:J27)</f>
        <v>419420</v>
      </c>
      <c r="K28" s="50">
        <f>SUM(K22:K27)</f>
        <v>411918.41000000003</v>
      </c>
      <c r="L28" s="51">
        <f t="shared" si="0"/>
        <v>0.98211437222831532</v>
      </c>
    </row>
    <row r="30" spans="2:13" ht="13.5" thickBot="1"/>
    <row r="31" spans="2:13" ht="13.5" thickBot="1">
      <c r="B31" s="18" t="s">
        <v>37</v>
      </c>
      <c r="C31" s="192" t="s">
        <v>71</v>
      </c>
      <c r="D31" s="192"/>
      <c r="E31" s="192"/>
      <c r="F31" s="192"/>
      <c r="G31" s="192"/>
      <c r="H31" s="192"/>
      <c r="I31" s="192"/>
      <c r="J31" s="42" t="s">
        <v>88</v>
      </c>
      <c r="K31" s="72" t="s">
        <v>90</v>
      </c>
      <c r="L31" s="73" t="s">
        <v>89</v>
      </c>
    </row>
    <row r="32" spans="2:13" ht="12.95" customHeight="1" thickTop="1">
      <c r="B32" s="19">
        <v>1</v>
      </c>
      <c r="C32" s="196" t="s">
        <v>72</v>
      </c>
      <c r="D32" s="197"/>
      <c r="E32" s="197"/>
      <c r="F32" s="197"/>
      <c r="G32" s="197"/>
      <c r="H32" s="197"/>
      <c r="I32" s="198"/>
      <c r="J32" s="60">
        <f>SUM(J33:J36)</f>
        <v>31160</v>
      </c>
      <c r="K32" s="93">
        <f>SUM(K33:K36)</f>
        <v>31149.8</v>
      </c>
      <c r="L32" s="68">
        <f>K32/J32</f>
        <v>0.99967265725288834</v>
      </c>
      <c r="M32" s="9"/>
    </row>
    <row r="33" spans="2:13" ht="12.75" customHeight="1">
      <c r="B33" s="31" t="s">
        <v>73</v>
      </c>
      <c r="C33" s="186" t="s">
        <v>74</v>
      </c>
      <c r="D33" s="187"/>
      <c r="E33" s="187"/>
      <c r="F33" s="187"/>
      <c r="G33" s="187"/>
      <c r="H33" s="187"/>
      <c r="I33" s="188"/>
      <c r="J33" s="61">
        <v>5100</v>
      </c>
      <c r="K33" s="62">
        <v>5092.7</v>
      </c>
      <c r="L33" s="69">
        <f t="shared" ref="L33:L50" si="1">K33/J33</f>
        <v>0.99856862745098041</v>
      </c>
      <c r="M33" s="9"/>
    </row>
    <row r="34" spans="2:13" ht="12.75" customHeight="1">
      <c r="B34" s="31" t="s">
        <v>75</v>
      </c>
      <c r="C34" s="186" t="s">
        <v>76</v>
      </c>
      <c r="D34" s="187"/>
      <c r="E34" s="187"/>
      <c r="F34" s="187"/>
      <c r="G34" s="187"/>
      <c r="H34" s="187"/>
      <c r="I34" s="188"/>
      <c r="J34" s="61">
        <v>300</v>
      </c>
      <c r="K34" s="62">
        <v>297.55</v>
      </c>
      <c r="L34" s="69">
        <f t="shared" si="1"/>
        <v>0.99183333333333334</v>
      </c>
      <c r="M34" s="9"/>
    </row>
    <row r="35" spans="2:13" ht="12.75" customHeight="1">
      <c r="B35" s="31" t="s">
        <v>77</v>
      </c>
      <c r="C35" s="186" t="s">
        <v>82</v>
      </c>
      <c r="D35" s="187"/>
      <c r="E35" s="187"/>
      <c r="F35" s="187"/>
      <c r="G35" s="187"/>
      <c r="H35" s="187"/>
      <c r="I35" s="188"/>
      <c r="J35" s="61">
        <v>1500</v>
      </c>
      <c r="K35" s="62">
        <v>1500</v>
      </c>
      <c r="L35" s="69">
        <f t="shared" si="1"/>
        <v>1</v>
      </c>
      <c r="M35" s="9"/>
    </row>
    <row r="36" spans="2:13" ht="12.75" customHeight="1">
      <c r="B36" s="31" t="s">
        <v>81</v>
      </c>
      <c r="C36" s="186" t="s">
        <v>78</v>
      </c>
      <c r="D36" s="187"/>
      <c r="E36" s="187"/>
      <c r="F36" s="187"/>
      <c r="G36" s="187"/>
      <c r="H36" s="187"/>
      <c r="I36" s="188"/>
      <c r="J36" s="61">
        <v>24260</v>
      </c>
      <c r="K36" s="62">
        <v>24259.55</v>
      </c>
      <c r="L36" s="69">
        <f t="shared" si="1"/>
        <v>0.99998145094806268</v>
      </c>
      <c r="M36" s="9"/>
    </row>
    <row r="37" spans="2:13" ht="12.75" customHeight="1">
      <c r="B37" s="19">
        <v>2</v>
      </c>
      <c r="C37" s="189" t="s">
        <v>12</v>
      </c>
      <c r="D37" s="190"/>
      <c r="E37" s="190"/>
      <c r="F37" s="190"/>
      <c r="G37" s="190"/>
      <c r="H37" s="190"/>
      <c r="I37" s="191"/>
      <c r="J37" s="63">
        <v>29900</v>
      </c>
      <c r="K37" s="62">
        <v>29899.9</v>
      </c>
      <c r="L37" s="69">
        <f t="shared" si="1"/>
        <v>0.99999665551839467</v>
      </c>
      <c r="M37" s="9"/>
    </row>
    <row r="38" spans="2:13" ht="12.75" customHeight="1">
      <c r="B38" s="19">
        <v>3</v>
      </c>
      <c r="C38" s="189" t="s">
        <v>13</v>
      </c>
      <c r="D38" s="190"/>
      <c r="E38" s="190"/>
      <c r="F38" s="190"/>
      <c r="G38" s="190"/>
      <c r="H38" s="190"/>
      <c r="I38" s="191"/>
      <c r="J38" s="63">
        <v>2500</v>
      </c>
      <c r="K38" s="62">
        <v>2445.06</v>
      </c>
      <c r="L38" s="69">
        <f t="shared" si="1"/>
        <v>0.978024</v>
      </c>
      <c r="M38" s="9"/>
    </row>
    <row r="39" spans="2:13" ht="12.75" customHeight="1">
      <c r="B39" s="19">
        <v>4</v>
      </c>
      <c r="C39" s="189" t="s">
        <v>128</v>
      </c>
      <c r="D39" s="190"/>
      <c r="E39" s="190"/>
      <c r="F39" s="190"/>
      <c r="G39" s="190"/>
      <c r="H39" s="190"/>
      <c r="I39" s="191"/>
      <c r="J39" s="63">
        <v>6600</v>
      </c>
      <c r="K39" s="62">
        <v>6600</v>
      </c>
      <c r="L39" s="69">
        <f t="shared" si="1"/>
        <v>1</v>
      </c>
      <c r="M39" s="9"/>
    </row>
    <row r="40" spans="2:13" ht="12.75" customHeight="1">
      <c r="B40" s="19">
        <v>5</v>
      </c>
      <c r="C40" s="189" t="s">
        <v>83</v>
      </c>
      <c r="D40" s="190"/>
      <c r="E40" s="190"/>
      <c r="F40" s="190"/>
      <c r="G40" s="190"/>
      <c r="H40" s="190"/>
      <c r="I40" s="191"/>
      <c r="J40" s="63">
        <v>38600</v>
      </c>
      <c r="K40" s="62">
        <v>38600</v>
      </c>
      <c r="L40" s="69">
        <f>K40/J40</f>
        <v>1</v>
      </c>
      <c r="M40" s="9"/>
    </row>
    <row r="41" spans="2:13" ht="12.75" customHeight="1">
      <c r="B41" s="19">
        <v>6</v>
      </c>
      <c r="C41" s="189" t="s">
        <v>131</v>
      </c>
      <c r="D41" s="190"/>
      <c r="E41" s="190"/>
      <c r="F41" s="190"/>
      <c r="G41" s="190"/>
      <c r="H41" s="190"/>
      <c r="I41" s="191"/>
      <c r="J41" s="63">
        <v>8000</v>
      </c>
      <c r="K41" s="62">
        <v>8000</v>
      </c>
      <c r="L41" s="69">
        <f t="shared" si="1"/>
        <v>1</v>
      </c>
      <c r="M41" s="9"/>
    </row>
    <row r="42" spans="2:13" ht="12.75" customHeight="1">
      <c r="B42" s="19">
        <v>7</v>
      </c>
      <c r="C42" s="189" t="s">
        <v>65</v>
      </c>
      <c r="D42" s="190"/>
      <c r="E42" s="190"/>
      <c r="F42" s="190"/>
      <c r="G42" s="190"/>
      <c r="H42" s="190"/>
      <c r="I42" s="191"/>
      <c r="J42" s="63">
        <v>3500</v>
      </c>
      <c r="K42" s="62">
        <v>3264.24</v>
      </c>
      <c r="L42" s="69">
        <f t="shared" si="1"/>
        <v>0.93263999999999991</v>
      </c>
      <c r="M42" s="9"/>
    </row>
    <row r="43" spans="2:13" ht="12.75" customHeight="1">
      <c r="B43" s="19">
        <v>8</v>
      </c>
      <c r="C43" s="189" t="s">
        <v>14</v>
      </c>
      <c r="D43" s="190"/>
      <c r="E43" s="190"/>
      <c r="F43" s="190"/>
      <c r="G43" s="190"/>
      <c r="H43" s="190"/>
      <c r="I43" s="191"/>
      <c r="J43" s="63">
        <v>700</v>
      </c>
      <c r="K43" s="62">
        <v>552</v>
      </c>
      <c r="L43" s="69">
        <f t="shared" si="1"/>
        <v>0.78857142857142859</v>
      </c>
      <c r="M43" s="9"/>
    </row>
    <row r="44" spans="2:13" ht="12.75" customHeight="1">
      <c r="B44" s="19">
        <v>9</v>
      </c>
      <c r="C44" s="189" t="s">
        <v>79</v>
      </c>
      <c r="D44" s="190"/>
      <c r="E44" s="190"/>
      <c r="F44" s="190"/>
      <c r="G44" s="190"/>
      <c r="H44" s="190"/>
      <c r="I44" s="191"/>
      <c r="J44" s="63">
        <f>J45+J46</f>
        <v>46500</v>
      </c>
      <c r="K44" s="94">
        <f>K45+K46</f>
        <v>46453.57</v>
      </c>
      <c r="L44" s="69">
        <f t="shared" si="1"/>
        <v>0.99900150537634413</v>
      </c>
      <c r="M44" s="9"/>
    </row>
    <row r="45" spans="2:13" ht="12.75" customHeight="1">
      <c r="B45" s="31" t="s">
        <v>126</v>
      </c>
      <c r="C45" s="186" t="s">
        <v>80</v>
      </c>
      <c r="D45" s="187"/>
      <c r="E45" s="187"/>
      <c r="F45" s="187"/>
      <c r="G45" s="187"/>
      <c r="H45" s="187"/>
      <c r="I45" s="188"/>
      <c r="J45" s="61">
        <v>12000</v>
      </c>
      <c r="K45" s="62">
        <v>11954</v>
      </c>
      <c r="L45" s="69">
        <f t="shared" si="1"/>
        <v>0.99616666666666664</v>
      </c>
      <c r="M45" s="9"/>
    </row>
    <row r="46" spans="2:13" ht="12.75" customHeight="1">
      <c r="B46" s="31" t="s">
        <v>127</v>
      </c>
      <c r="C46" s="186" t="s">
        <v>78</v>
      </c>
      <c r="D46" s="187"/>
      <c r="E46" s="187"/>
      <c r="F46" s="187"/>
      <c r="G46" s="187"/>
      <c r="H46" s="187"/>
      <c r="I46" s="188"/>
      <c r="J46" s="61">
        <v>34500</v>
      </c>
      <c r="K46" s="62">
        <v>34499.57</v>
      </c>
      <c r="L46" s="69">
        <f t="shared" si="1"/>
        <v>0.99998753623188408</v>
      </c>
      <c r="M46" s="9"/>
    </row>
    <row r="47" spans="2:13" ht="12.75" customHeight="1">
      <c r="B47" s="19">
        <v>10</v>
      </c>
      <c r="C47" s="189" t="s">
        <v>16</v>
      </c>
      <c r="D47" s="190"/>
      <c r="E47" s="190"/>
      <c r="F47" s="190"/>
      <c r="G47" s="190"/>
      <c r="H47" s="190"/>
      <c r="I47" s="191"/>
      <c r="J47" s="63">
        <v>1830</v>
      </c>
      <c r="K47" s="62">
        <v>1812.55</v>
      </c>
      <c r="L47" s="69">
        <f t="shared" si="1"/>
        <v>0.99046448087431693</v>
      </c>
      <c r="M47" s="9"/>
    </row>
    <row r="48" spans="2:13" ht="12.75" customHeight="1" thickBot="1">
      <c r="B48" s="20">
        <v>11</v>
      </c>
      <c r="C48" s="199" t="s">
        <v>17</v>
      </c>
      <c r="D48" s="200"/>
      <c r="E48" s="200"/>
      <c r="F48" s="200"/>
      <c r="G48" s="200"/>
      <c r="H48" s="200"/>
      <c r="I48" s="201"/>
      <c r="J48" s="74">
        <v>1420</v>
      </c>
      <c r="K48" s="75">
        <v>1378</v>
      </c>
      <c r="L48" s="71">
        <f t="shared" si="1"/>
        <v>0.97042253521126765</v>
      </c>
      <c r="M48" s="9"/>
    </row>
    <row r="49" spans="2:12">
      <c r="I49" s="13" t="s">
        <v>39</v>
      </c>
      <c r="J49" s="11">
        <f>SUM(J32,J37:J44,J47:J48)</f>
        <v>170710</v>
      </c>
      <c r="K49" s="50">
        <f>SUM(K32,K37:K44,K47:K48)</f>
        <v>170155.12</v>
      </c>
      <c r="L49" s="51">
        <f t="shared" si="1"/>
        <v>0.99674957530314567</v>
      </c>
    </row>
    <row r="50" spans="2:12">
      <c r="B50" s="13" t="s">
        <v>40</v>
      </c>
      <c r="F50" s="1" t="s">
        <v>41</v>
      </c>
      <c r="J50" s="11">
        <f>J49+J28</f>
        <v>590130</v>
      </c>
      <c r="K50" s="50">
        <f>K49+K28</f>
        <v>582073.53</v>
      </c>
      <c r="L50" s="51">
        <f t="shared" si="1"/>
        <v>0.98634797417518183</v>
      </c>
    </row>
    <row r="52" spans="2:12">
      <c r="B52" s="1" t="s">
        <v>42</v>
      </c>
      <c r="K52" s="9"/>
    </row>
    <row r="53" spans="2:12">
      <c r="B53" s="16" t="s">
        <v>43</v>
      </c>
      <c r="D53" s="1" t="s">
        <v>44</v>
      </c>
      <c r="H53" s="1" t="s">
        <v>45</v>
      </c>
    </row>
    <row r="54" spans="2:12">
      <c r="B54" s="1" t="s">
        <v>46</v>
      </c>
      <c r="H54" s="16" t="s">
        <v>47</v>
      </c>
    </row>
    <row r="56" spans="2:12">
      <c r="B56" s="1" t="s">
        <v>48</v>
      </c>
      <c r="E56" s="1" t="s">
        <v>49</v>
      </c>
    </row>
    <row r="58" spans="2:12">
      <c r="J58" s="5"/>
    </row>
  </sheetData>
  <mergeCells count="20">
    <mergeCell ref="C48:I48"/>
    <mergeCell ref="C42:I42"/>
    <mergeCell ref="C43:I43"/>
    <mergeCell ref="C44:I44"/>
    <mergeCell ref="C45:I45"/>
    <mergeCell ref="C47:I47"/>
    <mergeCell ref="C34:I34"/>
    <mergeCell ref="C46:I46"/>
    <mergeCell ref="C40:I40"/>
    <mergeCell ref="C21:I21"/>
    <mergeCell ref="C22:I22"/>
    <mergeCell ref="C31:I31"/>
    <mergeCell ref="C32:I32"/>
    <mergeCell ref="C33:I33"/>
    <mergeCell ref="C39:I39"/>
    <mergeCell ref="C41:I41"/>
    <mergeCell ref="C36:I36"/>
    <mergeCell ref="C37:I37"/>
    <mergeCell ref="C38:I38"/>
    <mergeCell ref="C35:I35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L29"/>
  <sheetViews>
    <sheetView showGridLines="0" workbookViewId="0">
      <selection activeCell="J21" sqref="J21"/>
    </sheetView>
  </sheetViews>
  <sheetFormatPr defaultRowHeight="12.75"/>
  <cols>
    <col min="1" max="1" width="3" style="1" customWidth="1"/>
    <col min="2" max="2" width="4.140625" style="1" customWidth="1"/>
    <col min="3" max="3" width="12" style="1" customWidth="1"/>
    <col min="4" max="9" width="9.140625" style="1"/>
    <col min="10" max="10" width="13.85546875" style="1" customWidth="1"/>
    <col min="11" max="11" width="16.5703125" style="1" customWidth="1"/>
    <col min="12" max="16384" width="9.140625" style="1"/>
  </cols>
  <sheetData>
    <row r="3" spans="2:11" ht="15.75">
      <c r="B3" s="8" t="s">
        <v>21</v>
      </c>
      <c r="K3" s="1" t="s">
        <v>22</v>
      </c>
    </row>
    <row r="4" spans="2:11">
      <c r="J4" s="15"/>
      <c r="K4" s="14" t="s">
        <v>50</v>
      </c>
    </row>
    <row r="6" spans="2:11">
      <c r="B6" s="1" t="s">
        <v>24</v>
      </c>
      <c r="D6" s="1" t="s">
        <v>100</v>
      </c>
    </row>
    <row r="8" spans="2:11">
      <c r="B8" s="1" t="s">
        <v>27</v>
      </c>
      <c r="D8" s="16" t="s">
        <v>28</v>
      </c>
      <c r="E8" s="1" t="s">
        <v>29</v>
      </c>
    </row>
    <row r="10" spans="2:11" ht="33.75" customHeight="1">
      <c r="B10" s="1" t="s">
        <v>30</v>
      </c>
    </row>
    <row r="11" spans="2:11" ht="41.25" customHeight="1">
      <c r="D11" s="202" t="s">
        <v>85</v>
      </c>
      <c r="E11" s="202"/>
      <c r="F11" s="202"/>
      <c r="G11" s="202"/>
      <c r="H11" s="202"/>
      <c r="I11" s="202"/>
      <c r="J11" s="202"/>
    </row>
    <row r="13" spans="2:11">
      <c r="B13" s="1" t="s">
        <v>33</v>
      </c>
    </row>
    <row r="14" spans="2:11">
      <c r="D14" s="1" t="s">
        <v>34</v>
      </c>
    </row>
    <row r="16" spans="2:11">
      <c r="B16" s="1" t="s">
        <v>35</v>
      </c>
    </row>
    <row r="18" spans="2:12" ht="13.5" thickBot="1">
      <c r="B18" s="1" t="s">
        <v>36</v>
      </c>
    </row>
    <row r="19" spans="2:12" ht="13.5" thickBot="1">
      <c r="B19" s="23" t="s">
        <v>37</v>
      </c>
      <c r="C19" s="192" t="s">
        <v>86</v>
      </c>
      <c r="D19" s="192"/>
      <c r="E19" s="192"/>
      <c r="F19" s="192"/>
      <c r="G19" s="192"/>
      <c r="H19" s="192"/>
      <c r="I19" s="192"/>
      <c r="J19" s="42" t="s">
        <v>88</v>
      </c>
      <c r="K19" s="42" t="s">
        <v>90</v>
      </c>
      <c r="L19" s="43" t="s">
        <v>89</v>
      </c>
    </row>
    <row r="20" spans="2:12" ht="14.25" thickTop="1" thickBot="1">
      <c r="B20" s="36">
        <v>1</v>
      </c>
      <c r="C20" s="37" t="s">
        <v>122</v>
      </c>
      <c r="D20" s="38"/>
      <c r="E20" s="38"/>
      <c r="F20" s="38"/>
      <c r="G20" s="38"/>
      <c r="H20" s="38"/>
      <c r="I20" s="38"/>
      <c r="J20" s="40">
        <v>28500</v>
      </c>
      <c r="K20" s="45">
        <v>28500</v>
      </c>
      <c r="L20" s="52">
        <f>K20/J20</f>
        <v>1</v>
      </c>
    </row>
    <row r="21" spans="2:12">
      <c r="I21" s="13" t="s">
        <v>39</v>
      </c>
      <c r="J21" s="11">
        <f t="shared" ref="J21:L22" si="0">J20</f>
        <v>28500</v>
      </c>
      <c r="K21" s="39">
        <f t="shared" si="0"/>
        <v>28500</v>
      </c>
      <c r="L21" s="51">
        <f t="shared" si="0"/>
        <v>1</v>
      </c>
    </row>
    <row r="22" spans="2:12" ht="12.75" customHeight="1">
      <c r="B22" s="13" t="s">
        <v>40</v>
      </c>
      <c r="F22" s="1" t="s">
        <v>51</v>
      </c>
      <c r="J22" s="11">
        <f t="shared" si="0"/>
        <v>28500</v>
      </c>
      <c r="K22" s="39">
        <f t="shared" si="0"/>
        <v>28500</v>
      </c>
      <c r="L22" s="51">
        <f t="shared" si="0"/>
        <v>1</v>
      </c>
    </row>
    <row r="23" spans="2:12" ht="12.75" customHeight="1"/>
    <row r="24" spans="2:12" ht="12.75" customHeight="1">
      <c r="B24" s="1" t="s">
        <v>42</v>
      </c>
    </row>
    <row r="25" spans="2:12" ht="12.75" customHeight="1">
      <c r="B25" s="16" t="s">
        <v>43</v>
      </c>
      <c r="D25" s="1" t="s">
        <v>44</v>
      </c>
      <c r="H25" s="1" t="s">
        <v>45</v>
      </c>
    </row>
    <row r="26" spans="2:12" ht="12.75" customHeight="1">
      <c r="B26" s="16" t="s">
        <v>46</v>
      </c>
      <c r="H26" s="35" t="s">
        <v>47</v>
      </c>
    </row>
    <row r="27" spans="2:12" ht="12.75" customHeight="1"/>
    <row r="28" spans="2:12" ht="12.75" customHeight="1">
      <c r="B28" s="1" t="s">
        <v>48</v>
      </c>
      <c r="E28" s="1" t="s">
        <v>53</v>
      </c>
    </row>
    <row r="29" spans="2:12" ht="12.75" customHeight="1"/>
  </sheetData>
  <mergeCells count="2">
    <mergeCell ref="D11:J11"/>
    <mergeCell ref="C19:I19"/>
  </mergeCells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39"/>
  <sheetViews>
    <sheetView showGridLines="0" topLeftCell="A7" workbookViewId="0">
      <selection activeCell="P25" sqref="P25"/>
    </sheetView>
  </sheetViews>
  <sheetFormatPr defaultRowHeight="12.75"/>
  <cols>
    <col min="1" max="1" width="3" style="1" customWidth="1"/>
    <col min="2" max="2" width="4.140625" style="1" customWidth="1"/>
    <col min="3" max="3" width="12" style="1" customWidth="1"/>
    <col min="4" max="9" width="9.140625" style="1"/>
    <col min="10" max="10" width="11.28515625" style="1" customWidth="1"/>
    <col min="11" max="11" width="17.140625" style="1" customWidth="1"/>
    <col min="12" max="16384" width="9.140625" style="1"/>
  </cols>
  <sheetData>
    <row r="3" spans="2:11" ht="15.75">
      <c r="B3" s="8" t="s">
        <v>21</v>
      </c>
      <c r="K3" s="1" t="s">
        <v>22</v>
      </c>
    </row>
    <row r="4" spans="2:11">
      <c r="J4" s="15"/>
      <c r="K4" s="14" t="s">
        <v>54</v>
      </c>
    </row>
    <row r="6" spans="2:11">
      <c r="B6" s="1" t="s">
        <v>24</v>
      </c>
      <c r="D6" s="1" t="s">
        <v>101</v>
      </c>
    </row>
    <row r="7" spans="2:11">
      <c r="D7" s="1" t="s">
        <v>118</v>
      </c>
    </row>
    <row r="9" spans="2:11">
      <c r="B9" s="1" t="s">
        <v>27</v>
      </c>
      <c r="D9" s="16" t="s">
        <v>28</v>
      </c>
      <c r="E9" s="1" t="s">
        <v>29</v>
      </c>
    </row>
    <row r="11" spans="2:11">
      <c r="B11" s="1" t="s">
        <v>30</v>
      </c>
    </row>
    <row r="12" spans="2:11">
      <c r="D12" s="1" t="s">
        <v>102</v>
      </c>
    </row>
    <row r="13" spans="2:11">
      <c r="D13" s="1" t="s">
        <v>103</v>
      </c>
    </row>
    <row r="15" spans="2:11">
      <c r="B15" s="1" t="s">
        <v>33</v>
      </c>
    </row>
    <row r="16" spans="2:11">
      <c r="D16" s="1" t="s">
        <v>34</v>
      </c>
    </row>
    <row r="18" spans="2:12">
      <c r="B18" s="1" t="s">
        <v>35</v>
      </c>
    </row>
    <row r="20" spans="2:12" ht="13.5" thickBot="1">
      <c r="B20" s="1" t="s">
        <v>36</v>
      </c>
    </row>
    <row r="21" spans="2:12" ht="30.75" customHeight="1" thickBot="1">
      <c r="B21" s="17" t="s">
        <v>37</v>
      </c>
      <c r="C21" s="203" t="s">
        <v>104</v>
      </c>
      <c r="D21" s="203"/>
      <c r="E21" s="203"/>
      <c r="F21" s="203"/>
      <c r="G21" s="203"/>
      <c r="H21" s="203"/>
      <c r="I21" s="203"/>
      <c r="J21" s="42" t="s">
        <v>88</v>
      </c>
      <c r="K21" s="42" t="s">
        <v>90</v>
      </c>
      <c r="L21" s="43" t="s">
        <v>89</v>
      </c>
    </row>
    <row r="22" spans="2:12" ht="40.5" customHeight="1" thickTop="1" thickBot="1">
      <c r="B22" s="110">
        <v>1</v>
      </c>
      <c r="C22" s="204" t="s">
        <v>132</v>
      </c>
      <c r="D22" s="204"/>
      <c r="E22" s="204"/>
      <c r="F22" s="204"/>
      <c r="G22" s="204"/>
      <c r="H22" s="204"/>
      <c r="I22" s="204"/>
      <c r="J22" s="111">
        <v>3885</v>
      </c>
      <c r="K22" s="112">
        <v>3885</v>
      </c>
      <c r="L22" s="113">
        <f>K22/J22</f>
        <v>1</v>
      </c>
    </row>
    <row r="23" spans="2:12">
      <c r="I23" s="13" t="s">
        <v>39</v>
      </c>
      <c r="J23" s="11">
        <f>J22</f>
        <v>3885</v>
      </c>
      <c r="K23" s="11">
        <f>K22</f>
        <v>3885</v>
      </c>
      <c r="L23" s="155">
        <f>K23/J23</f>
        <v>1</v>
      </c>
    </row>
    <row r="24" spans="2:12" ht="13.5" thickBot="1">
      <c r="I24" s="13"/>
      <c r="J24" s="11"/>
    </row>
    <row r="25" spans="2:12" ht="27" customHeight="1" thickBot="1">
      <c r="B25" s="21" t="s">
        <v>37</v>
      </c>
      <c r="C25" s="205" t="s">
        <v>105</v>
      </c>
      <c r="D25" s="205"/>
      <c r="E25" s="205"/>
      <c r="F25" s="205"/>
      <c r="G25" s="205"/>
      <c r="H25" s="205"/>
      <c r="I25" s="205"/>
      <c r="J25" s="42" t="s">
        <v>88</v>
      </c>
      <c r="K25" s="42" t="s">
        <v>90</v>
      </c>
      <c r="L25" s="43" t="s">
        <v>89</v>
      </c>
    </row>
    <row r="26" spans="2:12" ht="12.95" customHeight="1" thickTop="1">
      <c r="B26" s="102">
        <v>1</v>
      </c>
      <c r="C26" s="206" t="s">
        <v>106</v>
      </c>
      <c r="D26" s="206"/>
      <c r="E26" s="206"/>
      <c r="F26" s="206"/>
      <c r="G26" s="206"/>
      <c r="H26" s="206"/>
      <c r="I26" s="206"/>
      <c r="J26" s="103">
        <v>0</v>
      </c>
      <c r="K26" s="104">
        <v>0</v>
      </c>
      <c r="L26" s="163">
        <v>0</v>
      </c>
    </row>
    <row r="27" spans="2:12" ht="12.95" customHeight="1">
      <c r="B27" s="123">
        <v>2</v>
      </c>
      <c r="C27" s="208" t="s">
        <v>129</v>
      </c>
      <c r="D27" s="208"/>
      <c r="E27" s="208"/>
      <c r="F27" s="208"/>
      <c r="G27" s="208"/>
      <c r="H27" s="208"/>
      <c r="I27" s="208"/>
      <c r="J27" s="124">
        <v>4800</v>
      </c>
      <c r="K27" s="125">
        <v>4797</v>
      </c>
      <c r="L27" s="126">
        <f>K27/J27</f>
        <v>0.99937500000000001</v>
      </c>
    </row>
    <row r="28" spans="2:12" ht="12.95" customHeight="1" thickBot="1">
      <c r="B28" s="106">
        <v>3</v>
      </c>
      <c r="C28" s="207" t="s">
        <v>107</v>
      </c>
      <c r="D28" s="207"/>
      <c r="E28" s="207"/>
      <c r="F28" s="207"/>
      <c r="G28" s="207"/>
      <c r="H28" s="207"/>
      <c r="I28" s="207"/>
      <c r="J28" s="107">
        <v>985</v>
      </c>
      <c r="K28" s="108">
        <v>984</v>
      </c>
      <c r="L28" s="109">
        <f>K28/J28</f>
        <v>0.9989847715736041</v>
      </c>
    </row>
    <row r="29" spans="2:12">
      <c r="I29" s="13" t="s">
        <v>39</v>
      </c>
      <c r="J29" s="11">
        <f>SUM(J26:J28)</f>
        <v>5785</v>
      </c>
      <c r="K29" s="11">
        <f>SUM(K26:K28)</f>
        <v>5781</v>
      </c>
      <c r="L29" s="155">
        <f>K29/J29</f>
        <v>0.99930855661192741</v>
      </c>
    </row>
    <row r="30" spans="2:12">
      <c r="I30" s="13"/>
      <c r="J30" s="11"/>
    </row>
    <row r="31" spans="2:12">
      <c r="J31" s="5"/>
    </row>
    <row r="32" spans="2:12" ht="12.75" customHeight="1">
      <c r="B32" s="13" t="s">
        <v>40</v>
      </c>
      <c r="F32" s="1" t="s">
        <v>51</v>
      </c>
      <c r="J32" s="11">
        <f>J23+J29</f>
        <v>9670</v>
      </c>
      <c r="K32" s="39">
        <f>K23+K29</f>
        <v>9666</v>
      </c>
      <c r="L32" s="39">
        <f>L23+L29</f>
        <v>1.9993085566119273</v>
      </c>
    </row>
    <row r="33" spans="2:10" ht="12.75" customHeight="1"/>
    <row r="34" spans="2:10" ht="12.75" customHeight="1">
      <c r="B34" s="1" t="s">
        <v>42</v>
      </c>
    </row>
    <row r="35" spans="2:10" ht="12.75" customHeight="1">
      <c r="B35" s="16" t="s">
        <v>43</v>
      </c>
      <c r="D35" s="1" t="s">
        <v>44</v>
      </c>
      <c r="H35" s="1" t="s">
        <v>45</v>
      </c>
    </row>
    <row r="36" spans="2:10" ht="12.75" customHeight="1">
      <c r="B36" s="156" t="s">
        <v>46</v>
      </c>
      <c r="H36" s="35" t="s">
        <v>47</v>
      </c>
      <c r="I36" s="35"/>
      <c r="J36" s="35"/>
    </row>
    <row r="37" spans="2:10" ht="12.75" customHeight="1">
      <c r="H37" s="35"/>
      <c r="I37" s="35"/>
      <c r="J37" s="35"/>
    </row>
    <row r="38" spans="2:10" ht="12.75" customHeight="1">
      <c r="B38" s="1" t="s">
        <v>48</v>
      </c>
      <c r="E38" s="1" t="s">
        <v>53</v>
      </c>
    </row>
    <row r="39" spans="2:10" ht="12.75" customHeight="1"/>
  </sheetData>
  <mergeCells count="6">
    <mergeCell ref="C21:I21"/>
    <mergeCell ref="C22:I22"/>
    <mergeCell ref="C25:I25"/>
    <mergeCell ref="C26:I26"/>
    <mergeCell ref="C28:I28"/>
    <mergeCell ref="C27:I27"/>
  </mergeCells>
  <pageMargins left="0.74803149606299213" right="0.74803149606299213" top="0.98425196850393704" bottom="0.98425196850393704" header="0.51181102362204722" footer="0.51181102362204722"/>
  <pageSetup paperSize="9" scale="78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L39"/>
  <sheetViews>
    <sheetView showGridLines="0" topLeftCell="A7" workbookViewId="0">
      <selection activeCell="N37" sqref="N37"/>
    </sheetView>
  </sheetViews>
  <sheetFormatPr defaultRowHeight="12.75"/>
  <cols>
    <col min="1" max="1" width="3" style="1" customWidth="1"/>
    <col min="2" max="2" width="4.140625" style="1" customWidth="1"/>
    <col min="3" max="3" width="12" style="1" customWidth="1"/>
    <col min="4" max="9" width="9.140625" style="1"/>
    <col min="10" max="10" width="11.28515625" style="1" customWidth="1"/>
    <col min="11" max="11" width="17.140625" style="1" customWidth="1"/>
    <col min="12" max="16384" width="9.140625" style="1"/>
  </cols>
  <sheetData>
    <row r="3" spans="2:11" ht="15.75">
      <c r="B3" s="8" t="s">
        <v>21</v>
      </c>
      <c r="K3" s="1" t="s">
        <v>22</v>
      </c>
    </row>
    <row r="4" spans="2:11">
      <c r="J4" s="15"/>
      <c r="K4" s="14" t="s">
        <v>87</v>
      </c>
    </row>
    <row r="6" spans="2:11">
      <c r="B6" s="1" t="s">
        <v>24</v>
      </c>
      <c r="D6" s="1" t="s">
        <v>108</v>
      </c>
    </row>
    <row r="7" spans="2:11">
      <c r="D7" s="1" t="s">
        <v>109</v>
      </c>
    </row>
    <row r="9" spans="2:11">
      <c r="B9" s="1" t="s">
        <v>27</v>
      </c>
      <c r="D9" s="16" t="s">
        <v>28</v>
      </c>
      <c r="E9" s="1" t="s">
        <v>29</v>
      </c>
    </row>
    <row r="11" spans="2:11">
      <c r="B11" s="1" t="s">
        <v>30</v>
      </c>
    </row>
    <row r="12" spans="2:11">
      <c r="D12" s="1" t="s">
        <v>55</v>
      </c>
    </row>
    <row r="13" spans="2:11">
      <c r="D13" s="1" t="s">
        <v>56</v>
      </c>
    </row>
    <row r="15" spans="2:11">
      <c r="B15" s="1" t="s">
        <v>33</v>
      </c>
    </row>
    <row r="16" spans="2:11">
      <c r="D16" s="1" t="s">
        <v>34</v>
      </c>
    </row>
    <row r="18" spans="2:12">
      <c r="B18" s="1" t="s">
        <v>35</v>
      </c>
    </row>
    <row r="20" spans="2:12" ht="13.5" thickBot="1">
      <c r="B20" s="1" t="s">
        <v>36</v>
      </c>
    </row>
    <row r="21" spans="2:12" ht="30.75" customHeight="1" thickBot="1">
      <c r="B21" s="17" t="s">
        <v>37</v>
      </c>
      <c r="C21" s="203" t="s">
        <v>57</v>
      </c>
      <c r="D21" s="203"/>
      <c r="E21" s="203"/>
      <c r="F21" s="203"/>
      <c r="G21" s="203"/>
      <c r="H21" s="203"/>
      <c r="I21" s="203"/>
      <c r="J21" s="42" t="s">
        <v>88</v>
      </c>
      <c r="K21" s="42" t="s">
        <v>90</v>
      </c>
      <c r="L21" s="43" t="s">
        <v>89</v>
      </c>
    </row>
    <row r="22" spans="2:12" ht="12.95" customHeight="1" thickTop="1">
      <c r="B22" s="25">
        <v>1</v>
      </c>
      <c r="C22" s="209" t="s">
        <v>58</v>
      </c>
      <c r="D22" s="209"/>
      <c r="E22" s="209"/>
      <c r="F22" s="209"/>
      <c r="G22" s="209"/>
      <c r="H22" s="209"/>
      <c r="I22" s="209"/>
      <c r="J22" s="54">
        <v>1400</v>
      </c>
      <c r="K22" s="55">
        <v>1400</v>
      </c>
      <c r="L22" s="56">
        <f>K22/J22</f>
        <v>1</v>
      </c>
    </row>
    <row r="23" spans="2:12" ht="12.95" customHeight="1" thickBot="1">
      <c r="B23" s="26">
        <v>2</v>
      </c>
      <c r="C23" s="210" t="s">
        <v>68</v>
      </c>
      <c r="D23" s="210"/>
      <c r="E23" s="210"/>
      <c r="F23" s="210"/>
      <c r="G23" s="210"/>
      <c r="H23" s="210"/>
      <c r="I23" s="210"/>
      <c r="J23" s="57">
        <v>0</v>
      </c>
      <c r="K23" s="58">
        <v>0</v>
      </c>
      <c r="L23" s="59">
        <f>IF(J23=0,0,K23/J23)</f>
        <v>0</v>
      </c>
    </row>
    <row r="24" spans="2:12">
      <c r="I24" s="13" t="s">
        <v>39</v>
      </c>
      <c r="J24" s="11">
        <f>J22+J23</f>
        <v>1400</v>
      </c>
      <c r="K24" s="39">
        <f>K22+K23</f>
        <v>1400</v>
      </c>
      <c r="L24" s="51">
        <f>IF(J24=0,0,K24/J24)</f>
        <v>1</v>
      </c>
    </row>
    <row r="25" spans="2:12" ht="13.5" thickBot="1">
      <c r="I25" s="13"/>
      <c r="J25" s="11"/>
    </row>
    <row r="26" spans="2:12" ht="27" customHeight="1" thickBot="1">
      <c r="B26" s="21" t="s">
        <v>37</v>
      </c>
      <c r="C26" s="205" t="s">
        <v>59</v>
      </c>
      <c r="D26" s="205"/>
      <c r="E26" s="205"/>
      <c r="F26" s="205"/>
      <c r="G26" s="205"/>
      <c r="H26" s="205"/>
      <c r="I26" s="205"/>
      <c r="J26" s="42" t="s">
        <v>88</v>
      </c>
      <c r="K26" s="42" t="s">
        <v>90</v>
      </c>
      <c r="L26" s="43" t="s">
        <v>89</v>
      </c>
    </row>
    <row r="27" spans="2:12" ht="12.95" customHeight="1" thickTop="1">
      <c r="B27" s="102">
        <v>1</v>
      </c>
      <c r="C27" s="206" t="s">
        <v>64</v>
      </c>
      <c r="D27" s="206"/>
      <c r="E27" s="206"/>
      <c r="F27" s="206"/>
      <c r="G27" s="206"/>
      <c r="H27" s="206"/>
      <c r="I27" s="206"/>
      <c r="J27" s="103">
        <v>2000</v>
      </c>
      <c r="K27" s="104">
        <v>1993.44</v>
      </c>
      <c r="L27" s="105">
        <f>K27/J27</f>
        <v>0.99672000000000005</v>
      </c>
    </row>
    <row r="28" spans="2:12" ht="12.95" customHeight="1" thickBot="1">
      <c r="B28" s="106">
        <v>2</v>
      </c>
      <c r="C28" s="207" t="s">
        <v>110</v>
      </c>
      <c r="D28" s="207"/>
      <c r="E28" s="207"/>
      <c r="F28" s="207"/>
      <c r="G28" s="207"/>
      <c r="H28" s="207"/>
      <c r="I28" s="207"/>
      <c r="J28" s="107">
        <v>1700</v>
      </c>
      <c r="K28" s="108">
        <v>1685.76</v>
      </c>
      <c r="L28" s="109">
        <f>K28/J28</f>
        <v>0.99162352941176468</v>
      </c>
    </row>
    <row r="29" spans="2:12">
      <c r="I29" s="13" t="s">
        <v>39</v>
      </c>
      <c r="J29" s="11">
        <f>SUM(J27:J28)</f>
        <v>3700</v>
      </c>
      <c r="K29" s="121">
        <f>SUM(K27:K28)</f>
        <v>3679.2</v>
      </c>
      <c r="L29" s="51">
        <f>IF(J29=0,0,K29/J29)</f>
        <v>0.99437837837837828</v>
      </c>
    </row>
    <row r="30" spans="2:12">
      <c r="I30" s="13"/>
      <c r="J30" s="11"/>
    </row>
    <row r="31" spans="2:12">
      <c r="J31" s="5"/>
    </row>
    <row r="32" spans="2:12" ht="12.75" customHeight="1">
      <c r="B32" s="13" t="s">
        <v>40</v>
      </c>
      <c r="F32" s="1" t="s">
        <v>51</v>
      </c>
      <c r="J32" s="11">
        <f>J24+J29</f>
        <v>5100</v>
      </c>
      <c r="K32" s="39">
        <f>K24+K29</f>
        <v>5079.2</v>
      </c>
      <c r="L32" s="39"/>
    </row>
    <row r="33" spans="2:8" ht="12.75" customHeight="1"/>
    <row r="34" spans="2:8" ht="12.75" customHeight="1">
      <c r="B34" s="1" t="s">
        <v>42</v>
      </c>
    </row>
    <row r="35" spans="2:8" ht="12.75" customHeight="1">
      <c r="B35" s="16" t="s">
        <v>43</v>
      </c>
      <c r="D35" s="1" t="s">
        <v>44</v>
      </c>
      <c r="H35" s="1" t="s">
        <v>45</v>
      </c>
    </row>
    <row r="36" spans="2:8" ht="12.75" customHeight="1">
      <c r="B36" s="1" t="s">
        <v>46</v>
      </c>
      <c r="H36" s="16" t="s">
        <v>47</v>
      </c>
    </row>
    <row r="37" spans="2:8" ht="12.75" customHeight="1"/>
    <row r="38" spans="2:8" ht="12.75" customHeight="1">
      <c r="B38" s="1" t="s">
        <v>48</v>
      </c>
      <c r="E38" s="1" t="s">
        <v>53</v>
      </c>
    </row>
    <row r="39" spans="2:8" ht="12.75" customHeight="1"/>
  </sheetData>
  <mergeCells count="6">
    <mergeCell ref="C21:I21"/>
    <mergeCell ref="C22:I22"/>
    <mergeCell ref="C26:I26"/>
    <mergeCell ref="C28:I28"/>
    <mergeCell ref="C23:I23"/>
    <mergeCell ref="C27:I27"/>
  </mergeCells>
  <pageMargins left="0.74803149606299213" right="0.74803149606299213" top="0.98425196850393704" bottom="0.98425196850393704" header="0.51181102362204722" footer="0.51181102362204722"/>
  <pageSetup paperSize="9" scale="7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L38"/>
  <sheetViews>
    <sheetView showGridLines="0" topLeftCell="A16" zoomScale="110" zoomScaleNormal="110" workbookViewId="0">
      <selection activeCell="L23" sqref="L23"/>
    </sheetView>
  </sheetViews>
  <sheetFormatPr defaultRowHeight="12.75"/>
  <cols>
    <col min="1" max="1" width="3" style="1" customWidth="1"/>
    <col min="2" max="2" width="4.140625" style="1" customWidth="1"/>
    <col min="3" max="3" width="12" style="1" customWidth="1"/>
    <col min="4" max="9" width="9.140625" style="1"/>
    <col min="10" max="10" width="11.28515625" style="1" customWidth="1"/>
    <col min="11" max="11" width="13" style="1" customWidth="1"/>
    <col min="12" max="16384" width="9.140625" style="1"/>
  </cols>
  <sheetData>
    <row r="3" spans="2:11" ht="15.75">
      <c r="B3" s="8" t="s">
        <v>21</v>
      </c>
      <c r="K3" s="1" t="s">
        <v>22</v>
      </c>
    </row>
    <row r="4" spans="2:11">
      <c r="J4" s="15"/>
      <c r="K4" s="14" t="s">
        <v>119</v>
      </c>
    </row>
    <row r="6" spans="2:11">
      <c r="B6" s="1" t="s">
        <v>24</v>
      </c>
      <c r="D6" s="1" t="s">
        <v>61</v>
      </c>
    </row>
    <row r="9" spans="2:11">
      <c r="B9" s="1" t="s">
        <v>27</v>
      </c>
      <c r="D9" s="16" t="s">
        <v>28</v>
      </c>
      <c r="E9" s="1" t="s">
        <v>29</v>
      </c>
    </row>
    <row r="11" spans="2:11">
      <c r="B11" s="1" t="s">
        <v>30</v>
      </c>
    </row>
    <row r="12" spans="2:11">
      <c r="D12" s="1" t="s">
        <v>55</v>
      </c>
    </row>
    <row r="13" spans="2:11">
      <c r="D13" s="1" t="s">
        <v>56</v>
      </c>
    </row>
    <row r="15" spans="2:11">
      <c r="B15" s="1" t="s">
        <v>33</v>
      </c>
    </row>
    <row r="16" spans="2:11">
      <c r="D16" s="1" t="s">
        <v>34</v>
      </c>
    </row>
    <row r="18" spans="2:12">
      <c r="B18" s="1" t="s">
        <v>35</v>
      </c>
    </row>
    <row r="20" spans="2:12" ht="13.5" thickBot="1">
      <c r="B20" s="1" t="s">
        <v>36</v>
      </c>
    </row>
    <row r="21" spans="2:12" ht="29.25" customHeight="1" thickBot="1">
      <c r="B21" s="21" t="s">
        <v>37</v>
      </c>
      <c r="C21" s="205" t="s">
        <v>57</v>
      </c>
      <c r="D21" s="205"/>
      <c r="E21" s="205"/>
      <c r="F21" s="205"/>
      <c r="G21" s="205"/>
      <c r="H21" s="205"/>
      <c r="I21" s="205"/>
      <c r="J21" s="42" t="s">
        <v>88</v>
      </c>
      <c r="K21" s="42" t="s">
        <v>90</v>
      </c>
      <c r="L21" s="43" t="s">
        <v>89</v>
      </c>
    </row>
    <row r="22" spans="2:12" ht="14.25" thickTop="1" thickBot="1">
      <c r="B22" s="22">
        <v>1</v>
      </c>
      <c r="C22" s="211" t="s">
        <v>63</v>
      </c>
      <c r="D22" s="211"/>
      <c r="E22" s="211"/>
      <c r="F22" s="211"/>
      <c r="G22" s="211"/>
      <c r="H22" s="211"/>
      <c r="I22" s="211"/>
      <c r="J22" s="40">
        <v>3560</v>
      </c>
      <c r="K22" s="45">
        <v>3560</v>
      </c>
      <c r="L22" s="52">
        <f>K22/J22</f>
        <v>1</v>
      </c>
    </row>
    <row r="23" spans="2:12">
      <c r="I23" s="13" t="s">
        <v>39</v>
      </c>
      <c r="J23" s="11">
        <f>SUM(J22:J22)</f>
        <v>3560</v>
      </c>
      <c r="K23" s="50">
        <f>SUM(K22:K22)</f>
        <v>3560</v>
      </c>
      <c r="L23" s="53">
        <f>IF(J23=0,0,K23/J23)</f>
        <v>1</v>
      </c>
    </row>
    <row r="24" spans="2:12" ht="13.5" thickBot="1">
      <c r="I24" s="13"/>
      <c r="J24" s="11"/>
    </row>
    <row r="25" spans="2:12" ht="13.5" thickBot="1">
      <c r="B25" s="23" t="s">
        <v>37</v>
      </c>
      <c r="C25" s="192" t="s">
        <v>60</v>
      </c>
      <c r="D25" s="192"/>
      <c r="E25" s="192"/>
      <c r="F25" s="192"/>
      <c r="G25" s="192"/>
      <c r="H25" s="192"/>
      <c r="I25" s="192"/>
      <c r="J25" s="42" t="s">
        <v>88</v>
      </c>
      <c r="K25" s="42" t="s">
        <v>90</v>
      </c>
      <c r="L25" s="43" t="s">
        <v>89</v>
      </c>
    </row>
    <row r="26" spans="2:12" ht="13.5" thickTop="1">
      <c r="B26" s="114">
        <v>1</v>
      </c>
      <c r="C26" s="212" t="s">
        <v>99</v>
      </c>
      <c r="D26" s="212"/>
      <c r="E26" s="212"/>
      <c r="F26" s="212"/>
      <c r="G26" s="212"/>
      <c r="H26" s="212"/>
      <c r="I26" s="212"/>
      <c r="J26" s="41">
        <v>2600</v>
      </c>
      <c r="K26" s="46">
        <v>2595.5</v>
      </c>
      <c r="L26" s="47">
        <f>K26/J26</f>
        <v>0.9982692307692308</v>
      </c>
    </row>
    <row r="27" spans="2:12" ht="13.5" thickBot="1">
      <c r="B27" s="119">
        <v>2</v>
      </c>
      <c r="C27" s="213" t="s">
        <v>62</v>
      </c>
      <c r="D27" s="213"/>
      <c r="E27" s="213"/>
      <c r="F27" s="213"/>
      <c r="G27" s="213"/>
      <c r="H27" s="213"/>
      <c r="I27" s="213"/>
      <c r="J27" s="44">
        <v>1380</v>
      </c>
      <c r="K27" s="48">
        <v>1370.17</v>
      </c>
      <c r="L27" s="49">
        <f>K27/J27</f>
        <v>0.99287681159420293</v>
      </c>
    </row>
    <row r="28" spans="2:12">
      <c r="I28" s="13" t="s">
        <v>39</v>
      </c>
      <c r="J28" s="11">
        <f>SUM(J26:J27)</f>
        <v>3980</v>
      </c>
      <c r="K28" s="50">
        <f>SUM(K26:K27)</f>
        <v>3965.67</v>
      </c>
      <c r="L28" s="53">
        <f>IF(J28=0,0,K28/J28)</f>
        <v>0.99639949748743717</v>
      </c>
    </row>
    <row r="29" spans="2:12">
      <c r="I29" s="13"/>
      <c r="J29" s="11"/>
    </row>
    <row r="30" spans="2:12">
      <c r="J30" s="5"/>
    </row>
    <row r="31" spans="2:12" ht="12.75" customHeight="1">
      <c r="B31" s="13" t="s">
        <v>40</v>
      </c>
      <c r="F31" s="1" t="s">
        <v>51</v>
      </c>
      <c r="J31" s="11">
        <f>J28+J23</f>
        <v>7540</v>
      </c>
      <c r="K31" s="39">
        <f>K28+K23</f>
        <v>7525.67</v>
      </c>
      <c r="L31" s="39"/>
    </row>
    <row r="32" spans="2:12" ht="12.75" customHeight="1"/>
    <row r="33" spans="2:8" ht="12.75" customHeight="1">
      <c r="B33" s="1" t="s">
        <v>42</v>
      </c>
    </row>
    <row r="34" spans="2:8" ht="12.75" customHeight="1">
      <c r="B34" s="16" t="s">
        <v>43</v>
      </c>
      <c r="D34" s="1" t="s">
        <v>44</v>
      </c>
      <c r="H34" s="1" t="s">
        <v>45</v>
      </c>
    </row>
    <row r="35" spans="2:8" ht="12.75" customHeight="1">
      <c r="B35" s="1" t="s">
        <v>46</v>
      </c>
      <c r="H35" s="16" t="s">
        <v>52</v>
      </c>
    </row>
    <row r="36" spans="2:8" ht="12.75" customHeight="1"/>
    <row r="37" spans="2:8" ht="12.75" customHeight="1">
      <c r="B37" s="1" t="s">
        <v>48</v>
      </c>
      <c r="E37" s="1" t="s">
        <v>53</v>
      </c>
    </row>
    <row r="38" spans="2:8" ht="12.75" customHeight="1"/>
  </sheetData>
  <mergeCells count="5">
    <mergeCell ref="C21:I21"/>
    <mergeCell ref="C22:I22"/>
    <mergeCell ref="C25:I25"/>
    <mergeCell ref="C26:I26"/>
    <mergeCell ref="C27:I27"/>
  </mergeCells>
  <pageMargins left="0.74803149606299213" right="0.74803149606299213" top="0.98425196850393704" bottom="0.98425196850393704" header="0.51181102362204722" footer="0.51181102362204722"/>
  <pageSetup paperSize="9" scale="82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L39"/>
  <sheetViews>
    <sheetView showGridLines="0" tabSelected="1" zoomScale="110" zoomScaleNormal="110" workbookViewId="0">
      <selection activeCell="P21" sqref="P21"/>
    </sheetView>
  </sheetViews>
  <sheetFormatPr defaultRowHeight="12.75"/>
  <cols>
    <col min="1" max="1" width="3" style="1" customWidth="1"/>
    <col min="2" max="2" width="4.140625" style="1" customWidth="1"/>
    <col min="3" max="3" width="12" style="1" customWidth="1"/>
    <col min="4" max="9" width="9.140625" style="1"/>
    <col min="10" max="10" width="11.28515625" style="1" customWidth="1"/>
    <col min="11" max="11" width="13" style="1" customWidth="1"/>
    <col min="12" max="16384" width="9.140625" style="1"/>
  </cols>
  <sheetData>
    <row r="3" spans="2:11" ht="15.75">
      <c r="B3" s="8" t="s">
        <v>21</v>
      </c>
      <c r="K3" s="1" t="s">
        <v>22</v>
      </c>
    </row>
    <row r="4" spans="2:11">
      <c r="J4" s="15"/>
      <c r="K4" s="14" t="s">
        <v>120</v>
      </c>
    </row>
    <row r="6" spans="2:11">
      <c r="B6" s="1" t="s">
        <v>24</v>
      </c>
      <c r="D6" s="1" t="s">
        <v>111</v>
      </c>
    </row>
    <row r="9" spans="2:11">
      <c r="B9" s="1" t="s">
        <v>27</v>
      </c>
      <c r="D9" s="16" t="s">
        <v>28</v>
      </c>
      <c r="E9" s="1" t="s">
        <v>29</v>
      </c>
    </row>
    <row r="11" spans="2:11">
      <c r="B11" s="1" t="s">
        <v>30</v>
      </c>
    </row>
    <row r="12" spans="2:11">
      <c r="D12" s="1" t="s">
        <v>112</v>
      </c>
    </row>
    <row r="13" spans="2:11">
      <c r="D13" s="1" t="s">
        <v>56</v>
      </c>
    </row>
    <row r="15" spans="2:11">
      <c r="B15" s="1" t="s">
        <v>33</v>
      </c>
    </row>
    <row r="16" spans="2:11">
      <c r="D16" s="1" t="s">
        <v>34</v>
      </c>
    </row>
    <row r="18" spans="2:12">
      <c r="B18" s="1" t="s">
        <v>35</v>
      </c>
    </row>
    <row r="20" spans="2:12" ht="13.5" thickBot="1">
      <c r="B20" s="1" t="s">
        <v>36</v>
      </c>
    </row>
    <row r="21" spans="2:12" ht="29.25" customHeight="1" thickBot="1">
      <c r="B21" s="21" t="s">
        <v>37</v>
      </c>
      <c r="C21" s="205" t="s">
        <v>113</v>
      </c>
      <c r="D21" s="205"/>
      <c r="E21" s="205"/>
      <c r="F21" s="205"/>
      <c r="G21" s="205"/>
      <c r="H21" s="205"/>
      <c r="I21" s="205"/>
      <c r="J21" s="42" t="s">
        <v>88</v>
      </c>
      <c r="K21" s="42" t="s">
        <v>90</v>
      </c>
      <c r="L21" s="43" t="s">
        <v>89</v>
      </c>
    </row>
    <row r="22" spans="2:12" ht="14.25" thickTop="1" thickBot="1">
      <c r="B22" s="22">
        <v>1</v>
      </c>
      <c r="C22" s="211" t="s">
        <v>121</v>
      </c>
      <c r="D22" s="211"/>
      <c r="E22" s="211"/>
      <c r="F22" s="211"/>
      <c r="G22" s="211"/>
      <c r="H22" s="211"/>
      <c r="I22" s="211"/>
      <c r="J22" s="40">
        <v>2940</v>
      </c>
      <c r="K22" s="45">
        <v>2940</v>
      </c>
      <c r="L22" s="52">
        <f>K22/J22</f>
        <v>1</v>
      </c>
    </row>
    <row r="23" spans="2:12">
      <c r="I23" s="13" t="s">
        <v>39</v>
      </c>
      <c r="J23" s="11">
        <f>SUM(J22:J22)</f>
        <v>2940</v>
      </c>
      <c r="K23" s="50">
        <f>SUM(K22:K22)</f>
        <v>2940</v>
      </c>
      <c r="L23" s="53">
        <f>IF(J23=0,0,K23/J23)</f>
        <v>1</v>
      </c>
    </row>
    <row r="24" spans="2:12" ht="13.5" thickBot="1">
      <c r="I24" s="13"/>
      <c r="J24" s="11"/>
    </row>
    <row r="25" spans="2:12" ht="13.5" thickBot="1">
      <c r="B25" s="23" t="s">
        <v>37</v>
      </c>
      <c r="C25" s="192" t="s">
        <v>60</v>
      </c>
      <c r="D25" s="192"/>
      <c r="E25" s="192"/>
      <c r="F25" s="192"/>
      <c r="G25" s="192"/>
      <c r="H25" s="192"/>
      <c r="I25" s="192"/>
      <c r="J25" s="42" t="s">
        <v>88</v>
      </c>
      <c r="K25" s="42" t="s">
        <v>90</v>
      </c>
      <c r="L25" s="43" t="s">
        <v>89</v>
      </c>
    </row>
    <row r="26" spans="2:12" ht="13.5" thickTop="1">
      <c r="B26" s="114">
        <v>1</v>
      </c>
      <c r="C26" s="212" t="s">
        <v>114</v>
      </c>
      <c r="D26" s="212"/>
      <c r="E26" s="212"/>
      <c r="F26" s="212"/>
      <c r="G26" s="212"/>
      <c r="H26" s="212"/>
      <c r="I26" s="212"/>
      <c r="J26" s="41">
        <v>3650</v>
      </c>
      <c r="K26" s="46">
        <v>3623</v>
      </c>
      <c r="L26" s="47">
        <f>K26/J26</f>
        <v>0.99260273972602742</v>
      </c>
    </row>
    <row r="27" spans="2:12">
      <c r="B27" s="115">
        <v>2</v>
      </c>
      <c r="C27" s="214" t="s">
        <v>115</v>
      </c>
      <c r="D27" s="214"/>
      <c r="E27" s="214"/>
      <c r="F27" s="214"/>
      <c r="G27" s="214"/>
      <c r="H27" s="214"/>
      <c r="I27" s="214"/>
      <c r="J27" s="116">
        <v>650</v>
      </c>
      <c r="K27" s="117">
        <v>638.39</v>
      </c>
      <c r="L27" s="118">
        <f>K27/J27</f>
        <v>0.98213846153846152</v>
      </c>
    </row>
    <row r="28" spans="2:12" ht="13.5" thickBot="1">
      <c r="B28" s="119">
        <v>3</v>
      </c>
      <c r="C28" s="213" t="s">
        <v>130</v>
      </c>
      <c r="D28" s="213"/>
      <c r="E28" s="213"/>
      <c r="F28" s="213"/>
      <c r="G28" s="213"/>
      <c r="H28" s="213"/>
      <c r="I28" s="213"/>
      <c r="J28" s="44">
        <v>1500</v>
      </c>
      <c r="K28" s="48">
        <v>1469.07</v>
      </c>
      <c r="L28" s="49">
        <f>K28/J28</f>
        <v>0.97937999999999992</v>
      </c>
    </row>
    <row r="29" spans="2:12">
      <c r="I29" s="13" t="s">
        <v>39</v>
      </c>
      <c r="J29" s="11">
        <f>SUM(J26:J28)</f>
        <v>5800</v>
      </c>
      <c r="K29" s="50">
        <f>SUM(K26:K28)</f>
        <v>5730.46</v>
      </c>
      <c r="L29" s="53">
        <f>IF(J29=0,0,K29/J29)</f>
        <v>0.98801034482758621</v>
      </c>
    </row>
    <row r="30" spans="2:12">
      <c r="I30" s="13"/>
      <c r="J30" s="11"/>
    </row>
    <row r="31" spans="2:12">
      <c r="J31" s="5"/>
    </row>
    <row r="32" spans="2:12" ht="12.75" customHeight="1">
      <c r="B32" s="13" t="s">
        <v>40</v>
      </c>
      <c r="F32" s="1" t="s">
        <v>51</v>
      </c>
      <c r="J32" s="11">
        <f>J29+J23</f>
        <v>8740</v>
      </c>
      <c r="K32" s="39">
        <f>K29+K23</f>
        <v>8670.4599999999991</v>
      </c>
      <c r="L32" s="39"/>
    </row>
    <row r="33" spans="2:8" ht="12.75" customHeight="1"/>
    <row r="34" spans="2:8" ht="12.75" customHeight="1">
      <c r="B34" s="1" t="s">
        <v>42</v>
      </c>
    </row>
    <row r="35" spans="2:8" ht="12.75" customHeight="1">
      <c r="B35" s="16" t="s">
        <v>43</v>
      </c>
      <c r="D35" s="1" t="s">
        <v>44</v>
      </c>
      <c r="H35" s="1" t="s">
        <v>45</v>
      </c>
    </row>
    <row r="36" spans="2:8" ht="12.75" customHeight="1">
      <c r="B36" s="1" t="s">
        <v>46</v>
      </c>
      <c r="H36" s="16" t="s">
        <v>52</v>
      </c>
    </row>
    <row r="37" spans="2:8" ht="12.75" customHeight="1"/>
    <row r="38" spans="2:8" ht="12.75" customHeight="1">
      <c r="B38" s="1" t="s">
        <v>48</v>
      </c>
      <c r="E38" s="1" t="s">
        <v>53</v>
      </c>
    </row>
    <row r="39" spans="2:8" ht="12.75" customHeight="1"/>
  </sheetData>
  <mergeCells count="6">
    <mergeCell ref="C21:I21"/>
    <mergeCell ref="C22:I22"/>
    <mergeCell ref="C25:I25"/>
    <mergeCell ref="C26:I26"/>
    <mergeCell ref="C28:I28"/>
    <mergeCell ref="C27:I27"/>
  </mergeCells>
  <pageMargins left="0.74803149606299213" right="0.74803149606299213" top="0.98425196850393704" bottom="0.98425196850393704" header="0.51181102362204722" footer="0.51181102362204722"/>
  <pageSetup paperSize="9" scale="82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541EB-D03B-4D9A-B110-8F8CBD52F8C2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Budżet</vt:lpstr>
      <vt:lpstr>priorytet1</vt:lpstr>
      <vt:lpstr>priorytet2</vt:lpstr>
      <vt:lpstr>priorytet3</vt:lpstr>
      <vt:lpstr>priorytet4</vt:lpstr>
      <vt:lpstr>priorytet5</vt:lpstr>
      <vt:lpstr>priorytet6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Bożena</cp:lastModifiedBy>
  <cp:lastPrinted>2024-02-28T09:34:07Z</cp:lastPrinted>
  <dcterms:created xsi:type="dcterms:W3CDTF">2013-09-18T18:31:07Z</dcterms:created>
  <dcterms:modified xsi:type="dcterms:W3CDTF">2024-02-28T09:38:51Z</dcterms:modified>
</cp:coreProperties>
</file>