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ożena\Documents\DO UG\2025 - Rozliczenia Bożeny\"/>
    </mc:Choice>
  </mc:AlternateContent>
  <xr:revisionPtr revIDLastSave="0" documentId="13_ncr:1_{AC835C4D-149A-43F4-B189-2A6ED796E95C}" xr6:coauthVersionLast="47" xr6:coauthVersionMax="47" xr10:uidLastSave="{00000000-0000-0000-0000-000000000000}"/>
  <bookViews>
    <workbookView xWindow="-120" yWindow="-120" windowWidth="25440" windowHeight="15270" activeTab="3" xr2:uid="{00000000-000D-0000-FFFF-FFFF00000000}"/>
  </bookViews>
  <sheets>
    <sheet name="Budżet" sheetId="7" r:id="rId1"/>
    <sheet name="priorytet1" sheetId="6" r:id="rId2"/>
    <sheet name="priorytet2" sheetId="4" r:id="rId3"/>
    <sheet name="priorytet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7" l="1"/>
  <c r="E14" i="7" l="1"/>
  <c r="D14" i="7"/>
  <c r="K23" i="4"/>
  <c r="J23" i="4"/>
  <c r="L39" i="6" l="1"/>
  <c r="F22" i="7"/>
  <c r="E9" i="7"/>
  <c r="D9" i="7"/>
  <c r="F7" i="7"/>
  <c r="K28" i="4" l="1"/>
  <c r="E28" i="7"/>
  <c r="E27" i="7"/>
  <c r="E25" i="7"/>
  <c r="E24" i="7"/>
  <c r="E23" i="7"/>
  <c r="E21" i="7"/>
  <c r="E20" i="7"/>
  <c r="E18" i="7"/>
  <c r="E17" i="7"/>
  <c r="E16" i="7"/>
  <c r="E15" i="7"/>
  <c r="E13" i="7"/>
  <c r="D28" i="7"/>
  <c r="D27" i="7"/>
  <c r="D25" i="7"/>
  <c r="D24" i="7"/>
  <c r="D23" i="7"/>
  <c r="D20" i="7"/>
  <c r="D21" i="7"/>
  <c r="D18" i="7"/>
  <c r="D17" i="7"/>
  <c r="D16" i="7"/>
  <c r="D15" i="7"/>
  <c r="D13" i="7"/>
  <c r="K32" i="6"/>
  <c r="E19" i="7" s="1"/>
  <c r="J32" i="6"/>
  <c r="D19" i="7" s="1"/>
  <c r="K43" i="6"/>
  <c r="E26" i="7" s="1"/>
  <c r="J43" i="6"/>
  <c r="D26" i="7" s="1"/>
  <c r="F27" i="7" l="1"/>
  <c r="F25" i="7"/>
  <c r="F24" i="7"/>
  <c r="F23" i="7"/>
  <c r="F21" i="7"/>
  <c r="F19" i="7"/>
  <c r="F17" i="7"/>
  <c r="F16" i="7"/>
  <c r="F15" i="7"/>
  <c r="F13" i="7"/>
  <c r="K48" i="6"/>
  <c r="J28" i="4"/>
  <c r="L28" i="4" s="1"/>
  <c r="L26" i="4"/>
  <c r="K23" i="5"/>
  <c r="K28" i="5"/>
  <c r="L27" i="5"/>
  <c r="L26" i="5"/>
  <c r="L23" i="4"/>
  <c r="L27" i="4"/>
  <c r="L22" i="4"/>
  <c r="L22" i="5"/>
  <c r="L27" i="6"/>
  <c r="L26" i="6"/>
  <c r="L25" i="6"/>
  <c r="L24" i="6"/>
  <c r="L22" i="6"/>
  <c r="L47" i="6"/>
  <c r="L46" i="6"/>
  <c r="L45" i="6"/>
  <c r="L44" i="6"/>
  <c r="L42" i="6"/>
  <c r="L41" i="6"/>
  <c r="L40" i="6"/>
  <c r="L38" i="6"/>
  <c r="L37" i="6"/>
  <c r="L36" i="6"/>
  <c r="L35" i="6"/>
  <c r="L34" i="6"/>
  <c r="L33" i="6"/>
  <c r="K28" i="6"/>
  <c r="F6" i="7"/>
  <c r="J28" i="5"/>
  <c r="L28" i="5" s="1"/>
  <c r="J23" i="5"/>
  <c r="J48" i="6"/>
  <c r="J28" i="6"/>
  <c r="F5" i="7"/>
  <c r="L23" i="6"/>
  <c r="J31" i="5" l="1"/>
  <c r="L31" i="5" s="1"/>
  <c r="L23" i="5"/>
  <c r="K31" i="5"/>
  <c r="K31" i="4"/>
  <c r="J31" i="4"/>
  <c r="K49" i="6"/>
  <c r="L48" i="6"/>
  <c r="J49" i="6"/>
  <c r="L43" i="6"/>
  <c r="F26" i="7"/>
  <c r="L32" i="6"/>
  <c r="F28" i="7"/>
  <c r="E31" i="7"/>
  <c r="L28" i="6"/>
  <c r="D31" i="7"/>
  <c r="F20" i="7"/>
  <c r="F18" i="7"/>
  <c r="F9" i="7"/>
  <c r="F14" i="7"/>
  <c r="L31" i="4" l="1"/>
  <c r="F31" i="7"/>
  <c r="L49" i="6"/>
</calcChain>
</file>

<file path=xl/sharedStrings.xml><?xml version="1.0" encoding="utf-8"?>
<sst xmlns="http://schemas.openxmlformats.org/spreadsheetml/2006/main" count="195" uniqueCount="108">
  <si>
    <t>I. PRZYCHODY</t>
  </si>
  <si>
    <t>Przewidywana dotacja samorządu</t>
  </si>
  <si>
    <t>Dochody własne</t>
  </si>
  <si>
    <t>RAZEM</t>
  </si>
  <si>
    <t>II. KOSZTY</t>
  </si>
  <si>
    <t>BIBLIOTEKI</t>
  </si>
  <si>
    <t>1. Wynagrodzenia pochodne składki</t>
  </si>
  <si>
    <t>Wynagrodzenia osobowe pracowników etatowych</t>
  </si>
  <si>
    <t>Wynagrodzenia z tytułu umów cywilnoprawnych</t>
  </si>
  <si>
    <t>Składki na ubezpieczenia społeczne</t>
  </si>
  <si>
    <t>Składki na Fundusz Pracy</t>
  </si>
  <si>
    <t>Składki na FGŚP</t>
  </si>
  <si>
    <t>Zakup materiałów i wyposażenia</t>
  </si>
  <si>
    <t>Zakup pomocy naukowych, dydaktycznych i książek</t>
  </si>
  <si>
    <t>Zakup książek z dochodów własnych</t>
  </si>
  <si>
    <t>Zakup usług zdrowotnych</t>
  </si>
  <si>
    <t>Zakup usług pozostałych</t>
  </si>
  <si>
    <t>Podróże służbowe krajowe</t>
  </si>
  <si>
    <t>Różne opłaty i składki</t>
  </si>
  <si>
    <t>3. Koszty majątkowe</t>
  </si>
  <si>
    <t>III. NALEŻNOŚCI I ZOBOWIĄZANIA</t>
  </si>
  <si>
    <t>Należności</t>
  </si>
  <si>
    <t>CHARAKTERYSTYKA ZADANIA</t>
  </si>
  <si>
    <t>PRIORYTET ZADANIA</t>
  </si>
  <si>
    <t>Nr 1</t>
  </si>
  <si>
    <t>1. Nazwa zadania:</t>
  </si>
  <si>
    <t>typ zadania:</t>
  </si>
  <si>
    <t>bieżące</t>
  </si>
  <si>
    <t>inwestycyjne</t>
  </si>
  <si>
    <t>2. Cel szczegółowy (rezultat) jaki zamierza się osiągnąć poprzez realizację zadania:</t>
  </si>
  <si>
    <t>Poszerzanie wiedzy, zapewnienie racjonalnego wypoczynku, edukacja kulturalna</t>
  </si>
  <si>
    <t>3. Wykonujący zadanie:</t>
  </si>
  <si>
    <t>Gminna Biblioteka Publiczna</t>
  </si>
  <si>
    <t>4. Opis zadania:</t>
  </si>
  <si>
    <t>a) zakres rzeczowy zadania wraz z miernikami:</t>
  </si>
  <si>
    <t>Lp.</t>
  </si>
  <si>
    <t>Składki na Fundusz Gwarantowanych Świadczeń Pracowniczych</t>
  </si>
  <si>
    <t>KWOTA:</t>
  </si>
  <si>
    <t>Kwota potrzebna na realizację zadania:</t>
  </si>
  <si>
    <t>.....................................................................</t>
  </si>
  <si>
    <t>b.) Charakter zadania:</t>
  </si>
  <si>
    <t>Własne</t>
  </si>
  <si>
    <t>zlecone z zakresu administracji państwowej</t>
  </si>
  <si>
    <t>zlecone na mocy porozumienia</t>
  </si>
  <si>
    <t>Nowe wynikające z zakresu działania wydziału</t>
  </si>
  <si>
    <t>kontynuowanie coroczne</t>
  </si>
  <si>
    <t xml:space="preserve">c.) Źródła finansowania zadania: </t>
  </si>
  <si>
    <t>budżet gminy i dochody własne.</t>
  </si>
  <si>
    <t>Nr 2</t>
  </si>
  <si>
    <t>....................................................................................</t>
  </si>
  <si>
    <t>kontynuowanie cykliczne</t>
  </si>
  <si>
    <t>budżet gminy.</t>
  </si>
  <si>
    <t>Edukacja kulturalna mieszkańców gminy, promowanie bibliotek w środowisku,</t>
  </si>
  <si>
    <t>integracja mieszkańców.</t>
  </si>
  <si>
    <t>Zakres rzeczowy zadania - edukacja kulturalna: wynagrodzenia z tytułu umów cywilno-prawnych</t>
  </si>
  <si>
    <t>Zakres rzeczowy zadania - zapewnienie nagród w konkursach recytatorskim i plastycznym</t>
  </si>
  <si>
    <t xml:space="preserve">Zakres rzeczowy zadania - edukacja kulturalna: </t>
  </si>
  <si>
    <t>Organizacja wystawy regionalnej w bibliotece w Pręgowie</t>
  </si>
  <si>
    <t>Zakup materiałów do przygotowania wystawy</t>
  </si>
  <si>
    <t>Zakup energii i mediów</t>
  </si>
  <si>
    <t>Zakup środka trwałego</t>
  </si>
  <si>
    <t>2. Pozostałe koszty bieżące</t>
  </si>
  <si>
    <t>Zakup kodów dostępu do pakietu Legimi</t>
  </si>
  <si>
    <t>Zakres rzeczowy zadania - wynagrodzenia i pochodne składki</t>
  </si>
  <si>
    <t>Wynagrodzenia z tytułu umów cywilno-prawnych</t>
  </si>
  <si>
    <t>Zakres rzeczowy zadania - pozostałe koszty bieżące</t>
  </si>
  <si>
    <t>Zakup materiałów i wyposażenia, w tym:</t>
  </si>
  <si>
    <t>1a</t>
  </si>
  <si>
    <t xml:space="preserve"> - zakup prasy</t>
  </si>
  <si>
    <t>1b</t>
  </si>
  <si>
    <t>1c</t>
  </si>
  <si>
    <t xml:space="preserve"> - pozostałe</t>
  </si>
  <si>
    <t>Zakup usług pozostałych, w tym:</t>
  </si>
  <si>
    <t xml:space="preserve"> - szkolenia pracowników</t>
  </si>
  <si>
    <t>1d</t>
  </si>
  <si>
    <t xml:space="preserve"> - koszty BHP na rzecz pracowników</t>
  </si>
  <si>
    <t>Zakup kodów dostepu do pakietu ebooków i audiobooków Legimi</t>
  </si>
  <si>
    <t>Składka na Pracownicze Plany Kapitałowe</t>
  </si>
  <si>
    <t>PLAN</t>
  </si>
  <si>
    <t>%</t>
  </si>
  <si>
    <t>Wykonanie</t>
  </si>
  <si>
    <t>ul. Staromłyńska 1</t>
  </si>
  <si>
    <t>83-050 Kolbudy</t>
  </si>
  <si>
    <t>NIP 593-23-23-431</t>
  </si>
  <si>
    <t>Tel.(58)682-69-24</t>
  </si>
  <si>
    <t>Sporzadził - Główny Księgowy:</t>
  </si>
  <si>
    <t>Dyrektor:</t>
  </si>
  <si>
    <t>Bożena Szpadzik</t>
  </si>
  <si>
    <t xml:space="preserve">Zobowiązania </t>
  </si>
  <si>
    <t>Usługi związane z przygotowaniem wystawy</t>
  </si>
  <si>
    <t>Usługi związane z przeprowadzeniem konkursu</t>
  </si>
  <si>
    <t>Nr 3</t>
  </si>
  <si>
    <t>Umowy o dzieło na przygotowanie wystawy</t>
  </si>
  <si>
    <t>Plan na dzień 01.01.2025</t>
  </si>
  <si>
    <t>Agnieszka Dubikowska</t>
  </si>
  <si>
    <t xml:space="preserve"> - koszty na rzecz czytelników (nagrody i materiały)</t>
  </si>
  <si>
    <t>ROZLICZENIE PLANU FINANSOWEGO
GMINNEJ BIBLIOTEKI PUBLICZNEJ ZA 2025r.</t>
  </si>
  <si>
    <t>Wykonanie na dzień 31.12.2025</t>
  </si>
  <si>
    <t>Zakup książek z dotacji MKiDzN</t>
  </si>
  <si>
    <t>Dotacja z MKiDzN</t>
  </si>
  <si>
    <t>8a</t>
  </si>
  <si>
    <t>8b</t>
  </si>
  <si>
    <t>Umowy cywilnoprawne związane z konkursem plastycznym</t>
  </si>
  <si>
    <t>Zorganizowanie XXIV Gminnego Konkursu Plastycznego w Gminnej Bibliotece Publicznej w Kolbudach.</t>
  </si>
  <si>
    <t>Zabezpieczenie bieżącej działalności Gminnej Biblioteki Publicznej w Kolbudach i jej filii w Pręgowie.</t>
  </si>
  <si>
    <t>mieszkańców gminy poprzez dostęp do książek i bieżącej prasy.</t>
  </si>
  <si>
    <t>Dyplomy i nagrody dla uczestników konkursu gminnego</t>
  </si>
  <si>
    <t>Kolbudy, dnia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</si>
</sst>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zł&quot;"/>
    <numFmt numFmtId="165" formatCode="#,##0.00&quot; zł&quot;"/>
    <numFmt numFmtId="166" formatCode="#,##0\ &quot;zł&quot;"/>
  </numFmts>
  <fonts count="32"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u/>
      <sz val="10"/>
      <name val="Times New Roman CE"/>
      <family val="1"/>
      <charset val="238"/>
    </font>
    <font>
      <sz val="10"/>
      <name val="Arial CE"/>
      <family val="2"/>
      <charset val="238"/>
    </font>
    <font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 CE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 diagonalDown="1"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 style="hair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rgb="FF000000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rgb="FF000000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" fillId="11" borderId="9" applyNumberFormat="0" applyAlignment="0" applyProtection="0"/>
  </cellStyleXfs>
  <cellXfs count="179">
    <xf numFmtId="0" fontId="0" fillId="0" borderId="0" xfId="0"/>
    <xf numFmtId="0" fontId="15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0" fontId="16" fillId="0" borderId="0" xfId="0" applyFont="1"/>
    <xf numFmtId="164" fontId="15" fillId="0" borderId="0" xfId="0" applyNumberFormat="1" applyFont="1"/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vertical="center"/>
    </xf>
    <xf numFmtId="0" fontId="18" fillId="0" borderId="0" xfId="0" applyFont="1"/>
    <xf numFmtId="4" fontId="15" fillId="0" borderId="0" xfId="0" applyNumberFormat="1" applyFont="1"/>
    <xf numFmtId="0" fontId="17" fillId="0" borderId="0" xfId="0" applyFont="1" applyAlignment="1">
      <alignment horizontal="center"/>
    </xf>
    <xf numFmtId="164" fontId="17" fillId="0" borderId="0" xfId="0" applyNumberFormat="1" applyFont="1"/>
    <xf numFmtId="165" fontId="15" fillId="0" borderId="0" xfId="0" applyNumberFormat="1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9" fillId="0" borderId="0" xfId="0" applyFont="1"/>
    <xf numFmtId="0" fontId="15" fillId="0" borderId="12" xfId="0" applyFont="1" applyBorder="1" applyAlignment="1">
      <alignment horizont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horizontal="center"/>
    </xf>
    <xf numFmtId="0" fontId="15" fillId="0" borderId="12" xfId="0" applyFont="1" applyBorder="1"/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165" fontId="17" fillId="0" borderId="0" xfId="0" applyNumberFormat="1" applyFont="1"/>
    <xf numFmtId="164" fontId="15" fillId="0" borderId="16" xfId="0" applyNumberFormat="1" applyFont="1" applyBorder="1"/>
    <xf numFmtId="164" fontId="15" fillId="0" borderId="17" xfId="0" applyNumberFormat="1" applyFont="1" applyBorder="1"/>
    <xf numFmtId="0" fontId="24" fillId="0" borderId="4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/>
    </xf>
    <xf numFmtId="164" fontId="15" fillId="0" borderId="19" xfId="0" applyNumberFormat="1" applyFont="1" applyBorder="1"/>
    <xf numFmtId="165" fontId="22" fillId="0" borderId="20" xfId="0" applyNumberFormat="1" applyFont="1" applyBorder="1"/>
    <xf numFmtId="165" fontId="22" fillId="0" borderId="17" xfId="0" applyNumberFormat="1" applyFont="1" applyBorder="1"/>
    <xf numFmtId="10" fontId="22" fillId="0" borderId="21" xfId="16" applyNumberFormat="1" applyFont="1" applyFill="1" applyBorder="1"/>
    <xf numFmtId="165" fontId="22" fillId="0" borderId="19" xfId="0" applyNumberFormat="1" applyFont="1" applyBorder="1"/>
    <xf numFmtId="10" fontId="22" fillId="0" borderId="22" xfId="16" applyNumberFormat="1" applyFont="1" applyFill="1" applyBorder="1"/>
    <xf numFmtId="165" fontId="23" fillId="0" borderId="0" xfId="0" applyNumberFormat="1" applyFont="1"/>
    <xf numFmtId="10" fontId="22" fillId="0" borderId="0" xfId="16" applyNumberFormat="1" applyFont="1" applyFill="1"/>
    <xf numFmtId="10" fontId="22" fillId="0" borderId="23" xfId="16" applyNumberFormat="1" applyFont="1" applyFill="1" applyBorder="1"/>
    <xf numFmtId="10" fontId="23" fillId="0" borderId="0" xfId="16" applyNumberFormat="1" applyFont="1" applyFill="1"/>
    <xf numFmtId="0" fontId="25" fillId="0" borderId="4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/>
    </xf>
    <xf numFmtId="164" fontId="15" fillId="0" borderId="15" xfId="0" applyNumberFormat="1" applyFont="1" applyBorder="1"/>
    <xf numFmtId="164" fontId="17" fillId="0" borderId="15" xfId="0" applyNumberFormat="1" applyFont="1" applyBorder="1"/>
    <xf numFmtId="164" fontId="15" fillId="0" borderId="15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0" fontId="22" fillId="0" borderId="25" xfId="16" applyNumberFormat="1" applyFont="1" applyFill="1" applyBorder="1" applyAlignment="1">
      <alignment vertical="center"/>
    </xf>
    <xf numFmtId="0" fontId="22" fillId="0" borderId="0" xfId="0" applyFont="1"/>
    <xf numFmtId="10" fontId="22" fillId="0" borderId="25" xfId="16" applyNumberFormat="1" applyFont="1" applyFill="1" applyBorder="1"/>
    <xf numFmtId="164" fontId="22" fillId="0" borderId="0" xfId="0" applyNumberFormat="1" applyFont="1"/>
    <xf numFmtId="10" fontId="22" fillId="0" borderId="25" xfId="16" applyNumberFormat="1" applyFont="1" applyFill="1" applyBorder="1" applyAlignment="1">
      <alignment horizontal="right"/>
    </xf>
    <xf numFmtId="165" fontId="15" fillId="0" borderId="15" xfId="0" applyNumberFormat="1" applyFont="1" applyBorder="1" applyAlignment="1">
      <alignment vertical="center"/>
    </xf>
    <xf numFmtId="165" fontId="15" fillId="0" borderId="15" xfId="0" applyNumberFormat="1" applyFont="1" applyBorder="1"/>
    <xf numFmtId="165" fontId="17" fillId="0" borderId="15" xfId="0" applyNumberFormat="1" applyFont="1" applyBorder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164" fontId="27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15" fillId="0" borderId="33" xfId="0" applyFont="1" applyBorder="1" applyAlignment="1">
      <alignment horizontal="center" vertical="center"/>
    </xf>
    <xf numFmtId="164" fontId="15" fillId="0" borderId="34" xfId="0" applyNumberFormat="1" applyFont="1" applyBorder="1"/>
    <xf numFmtId="165" fontId="22" fillId="0" borderId="35" xfId="0" applyNumberFormat="1" applyFont="1" applyBorder="1"/>
    <xf numFmtId="10" fontId="22" fillId="0" borderId="36" xfId="16" applyNumberFormat="1" applyFont="1" applyFill="1" applyBorder="1"/>
    <xf numFmtId="0" fontId="15" fillId="0" borderId="37" xfId="0" applyFont="1" applyBorder="1" applyAlignment="1">
      <alignment horizontal="center" vertical="center"/>
    </xf>
    <xf numFmtId="164" fontId="15" fillId="0" borderId="38" xfId="0" applyNumberFormat="1" applyFont="1" applyBorder="1"/>
    <xf numFmtId="165" fontId="22" fillId="0" borderId="38" xfId="0" applyNumberFormat="1" applyFont="1" applyBorder="1"/>
    <xf numFmtId="10" fontId="22" fillId="0" borderId="39" xfId="16" applyNumberFormat="1" applyFont="1" applyFill="1" applyBorder="1"/>
    <xf numFmtId="0" fontId="15" fillId="0" borderId="42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46" xfId="0" applyFont="1" applyBorder="1" applyAlignment="1">
      <alignment vertical="center" wrapText="1"/>
    </xf>
    <xf numFmtId="164" fontId="15" fillId="0" borderId="46" xfId="0" applyNumberFormat="1" applyFont="1" applyBorder="1" applyAlignment="1">
      <alignment vertical="center"/>
    </xf>
    <xf numFmtId="165" fontId="15" fillId="0" borderId="46" xfId="0" applyNumberFormat="1" applyFont="1" applyBorder="1" applyAlignment="1">
      <alignment vertical="center"/>
    </xf>
    <xf numFmtId="10" fontId="22" fillId="0" borderId="47" xfId="16" applyNumberFormat="1" applyFont="1" applyFill="1" applyBorder="1" applyAlignment="1">
      <alignment vertical="center"/>
    </xf>
    <xf numFmtId="0" fontId="15" fillId="0" borderId="48" xfId="0" applyFont="1" applyBorder="1" applyAlignment="1">
      <alignment vertical="center" wrapText="1"/>
    </xf>
    <xf numFmtId="164" fontId="15" fillId="0" borderId="48" xfId="0" applyNumberFormat="1" applyFont="1" applyBorder="1" applyAlignment="1">
      <alignment vertical="center"/>
    </xf>
    <xf numFmtId="165" fontId="15" fillId="0" borderId="48" xfId="0" applyNumberFormat="1" applyFont="1" applyBorder="1" applyAlignment="1">
      <alignment vertical="center"/>
    </xf>
    <xf numFmtId="10" fontId="22" fillId="0" borderId="49" xfId="16" applyNumberFormat="1" applyFont="1" applyFill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164" fontId="15" fillId="0" borderId="11" xfId="0" applyNumberFormat="1" applyFont="1" applyBorder="1" applyAlignment="1">
      <alignment vertical="center"/>
    </xf>
    <xf numFmtId="165" fontId="15" fillId="0" borderId="11" xfId="0" applyNumberFormat="1" applyFont="1" applyBorder="1" applyAlignment="1">
      <alignment vertical="center"/>
    </xf>
    <xf numFmtId="10" fontId="22" fillId="0" borderId="27" xfId="16" applyNumberFormat="1" applyFont="1" applyFill="1" applyBorder="1" applyAlignment="1">
      <alignment vertical="center"/>
    </xf>
    <xf numFmtId="164" fontId="15" fillId="0" borderId="48" xfId="0" applyNumberFormat="1" applyFont="1" applyBorder="1" applyAlignment="1">
      <alignment horizontal="right" vertical="center"/>
    </xf>
    <xf numFmtId="165" fontId="15" fillId="0" borderId="48" xfId="0" applyNumberFormat="1" applyFont="1" applyBorder="1" applyAlignment="1">
      <alignment horizontal="right" vertical="center"/>
    </xf>
    <xf numFmtId="164" fontId="17" fillId="0" borderId="10" xfId="0" applyNumberFormat="1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10" fontId="22" fillId="0" borderId="26" xfId="16" applyNumberFormat="1" applyFont="1" applyFill="1" applyBorder="1" applyAlignment="1">
      <alignment vertical="center"/>
    </xf>
    <xf numFmtId="0" fontId="15" fillId="0" borderId="38" xfId="0" applyFont="1" applyBorder="1" applyAlignment="1">
      <alignment horizontal="left"/>
    </xf>
    <xf numFmtId="164" fontId="15" fillId="0" borderId="52" xfId="0" applyNumberFormat="1" applyFont="1" applyBorder="1" applyAlignment="1">
      <alignment horizontal="right" vertical="center"/>
    </xf>
    <xf numFmtId="0" fontId="17" fillId="0" borderId="53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56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4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/>
    </xf>
    <xf numFmtId="166" fontId="15" fillId="0" borderId="66" xfId="0" applyNumberFormat="1" applyFont="1" applyBorder="1"/>
    <xf numFmtId="0" fontId="15" fillId="0" borderId="68" xfId="0" applyFont="1" applyBorder="1" applyAlignment="1">
      <alignment horizontal="center"/>
    </xf>
    <xf numFmtId="164" fontId="15" fillId="0" borderId="71" xfId="0" applyNumberFormat="1" applyFont="1" applyBorder="1"/>
    <xf numFmtId="4" fontId="22" fillId="0" borderId="71" xfId="0" applyNumberFormat="1" applyFont="1" applyBorder="1"/>
    <xf numFmtId="10" fontId="22" fillId="0" borderId="72" xfId="16" applyNumberFormat="1" applyFont="1" applyFill="1" applyBorder="1"/>
    <xf numFmtId="0" fontId="15" fillId="0" borderId="73" xfId="0" applyFont="1" applyBorder="1" applyAlignment="1">
      <alignment horizontal="center"/>
    </xf>
    <xf numFmtId="0" fontId="15" fillId="0" borderId="74" xfId="0" applyFont="1" applyBorder="1" applyAlignment="1">
      <alignment horizontal="left"/>
    </xf>
    <xf numFmtId="0" fontId="15" fillId="0" borderId="75" xfId="0" applyFont="1" applyBorder="1" applyAlignment="1">
      <alignment horizontal="left"/>
    </xf>
    <xf numFmtId="0" fontId="15" fillId="0" borderId="76" xfId="0" applyFont="1" applyBorder="1" applyAlignment="1">
      <alignment horizontal="left"/>
    </xf>
    <xf numFmtId="164" fontId="15" fillId="0" borderId="77" xfId="0" applyNumberFormat="1" applyFont="1" applyBorder="1" applyAlignment="1">
      <alignment horizontal="right" vertical="center"/>
    </xf>
    <xf numFmtId="4" fontId="22" fillId="0" borderId="77" xfId="0" applyNumberFormat="1" applyFont="1" applyBorder="1"/>
    <xf numFmtId="10" fontId="22" fillId="0" borderId="78" xfId="16" applyNumberFormat="1" applyFont="1" applyFill="1" applyBorder="1"/>
    <xf numFmtId="0" fontId="15" fillId="0" borderId="79" xfId="0" applyFont="1" applyBorder="1" applyAlignment="1">
      <alignment horizontal="left"/>
    </xf>
    <xf numFmtId="0" fontId="15" fillId="0" borderId="80" xfId="0" applyFont="1" applyBorder="1" applyAlignment="1">
      <alignment horizontal="left"/>
    </xf>
    <xf numFmtId="164" fontId="15" fillId="0" borderId="81" xfId="0" applyNumberFormat="1" applyFont="1" applyBorder="1" applyAlignment="1">
      <alignment horizontal="right" vertical="center"/>
    </xf>
    <xf numFmtId="4" fontId="22" fillId="0" borderId="81" xfId="0" applyNumberFormat="1" applyFont="1" applyBorder="1"/>
    <xf numFmtId="0" fontId="15" fillId="0" borderId="68" xfId="0" applyFont="1" applyBorder="1" applyAlignment="1">
      <alignment horizontal="center" vertical="center"/>
    </xf>
    <xf numFmtId="164" fontId="15" fillId="0" borderId="71" xfId="0" applyNumberFormat="1" applyFont="1" applyBorder="1" applyAlignment="1">
      <alignment horizontal="right" vertical="center"/>
    </xf>
    <xf numFmtId="165" fontId="15" fillId="0" borderId="71" xfId="0" applyNumberFormat="1" applyFont="1" applyBorder="1" applyAlignment="1">
      <alignment horizontal="right" vertical="center"/>
    </xf>
    <xf numFmtId="0" fontId="21" fillId="0" borderId="73" xfId="0" applyFont="1" applyBorder="1" applyAlignment="1">
      <alignment horizontal="right" vertical="center"/>
    </xf>
    <xf numFmtId="164" fontId="21" fillId="0" borderId="77" xfId="0" applyNumberFormat="1" applyFont="1" applyBorder="1" applyAlignment="1">
      <alignment horizontal="right" vertical="center"/>
    </xf>
    <xf numFmtId="165" fontId="29" fillId="0" borderId="77" xfId="0" applyNumberFormat="1" applyFont="1" applyBorder="1"/>
    <xf numFmtId="0" fontId="15" fillId="0" borderId="73" xfId="0" applyFont="1" applyBorder="1" applyAlignment="1">
      <alignment horizontal="center" vertical="center"/>
    </xf>
    <xf numFmtId="165" fontId="22" fillId="0" borderId="77" xfId="0" applyNumberFormat="1" applyFont="1" applyBorder="1"/>
    <xf numFmtId="165" fontId="22" fillId="0" borderId="77" xfId="0" applyNumberFormat="1" applyFont="1" applyBorder="1" applyAlignment="1">
      <alignment horizontal="right" vertical="center"/>
    </xf>
    <xf numFmtId="164" fontId="15" fillId="0" borderId="81" xfId="0" applyNumberFormat="1" applyFont="1" applyBorder="1"/>
    <xf numFmtId="165" fontId="22" fillId="0" borderId="81" xfId="0" applyNumberFormat="1" applyFont="1" applyBorder="1"/>
    <xf numFmtId="0" fontId="25" fillId="0" borderId="82" xfId="0" applyFont="1" applyBorder="1" applyAlignment="1">
      <alignment horizontal="center" vertical="center"/>
    </xf>
    <xf numFmtId="10" fontId="22" fillId="0" borderId="49" xfId="16" applyNumberFormat="1" applyFont="1" applyFill="1" applyBorder="1" applyAlignment="1">
      <alignment horizontal="right" vertical="center"/>
    </xf>
    <xf numFmtId="0" fontId="22" fillId="0" borderId="63" xfId="0" applyFont="1" applyBorder="1" applyAlignment="1">
      <alignment vertical="center" wrapText="1"/>
    </xf>
    <xf numFmtId="166" fontId="30" fillId="0" borderId="66" xfId="0" applyNumberFormat="1" applyFont="1" applyBorder="1" applyAlignment="1">
      <alignment vertical="center"/>
    </xf>
    <xf numFmtId="10" fontId="31" fillId="0" borderId="0" xfId="16" applyNumberFormat="1" applyFont="1"/>
    <xf numFmtId="0" fontId="15" fillId="0" borderId="1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164" fontId="15" fillId="0" borderId="85" xfId="0" applyNumberFormat="1" applyFont="1" applyBorder="1"/>
    <xf numFmtId="165" fontId="22" fillId="0" borderId="85" xfId="0" applyNumberFormat="1" applyFont="1" applyBorder="1"/>
    <xf numFmtId="10" fontId="22" fillId="0" borderId="86" xfId="16" applyNumberFormat="1" applyFont="1" applyFill="1" applyBorder="1"/>
    <xf numFmtId="10" fontId="23" fillId="0" borderId="0" xfId="16" applyNumberFormat="1" applyFont="1"/>
    <xf numFmtId="0" fontId="15" fillId="0" borderId="54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165" fontId="15" fillId="0" borderId="17" xfId="0" applyNumberFormat="1" applyFont="1" applyBorder="1" applyAlignment="1">
      <alignment horizontal="center" vertical="center"/>
    </xf>
    <xf numFmtId="165" fontId="15" fillId="0" borderId="21" xfId="0" applyNumberFormat="1" applyFont="1" applyBorder="1" applyAlignment="1">
      <alignment horizontal="center" vertical="center"/>
    </xf>
    <xf numFmtId="165" fontId="15" fillId="0" borderId="19" xfId="0" applyNumberFormat="1" applyFont="1" applyBorder="1" applyAlignment="1">
      <alignment horizontal="center" vertical="center"/>
    </xf>
    <xf numFmtId="165" fontId="15" fillId="0" borderId="22" xfId="0" applyNumberFormat="1" applyFont="1" applyBorder="1" applyAlignment="1">
      <alignment horizontal="center" vertical="center"/>
    </xf>
    <xf numFmtId="0" fontId="22" fillId="0" borderId="65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17" fillId="0" borderId="28" xfId="0" applyFont="1" applyBorder="1" applyAlignment="1">
      <alignment horizontal="center"/>
    </xf>
    <xf numFmtId="0" fontId="17" fillId="0" borderId="50" xfId="0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left" vertical="center" wrapText="1" indent="2"/>
    </xf>
    <xf numFmtId="0" fontId="21" fillId="0" borderId="75" xfId="0" applyFont="1" applyBorder="1" applyAlignment="1">
      <alignment horizontal="left" vertical="center" wrapText="1" indent="2"/>
    </xf>
    <xf numFmtId="0" fontId="21" fillId="0" borderId="76" xfId="0" applyFont="1" applyBorder="1" applyAlignment="1">
      <alignment horizontal="left" vertical="center" wrapText="1" indent="2"/>
    </xf>
    <xf numFmtId="0" fontId="15" fillId="0" borderId="74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/>
    </xf>
    <xf numFmtId="0" fontId="15" fillId="0" borderId="43" xfId="0" applyFont="1" applyBorder="1" applyAlignment="1">
      <alignment horizontal="left"/>
    </xf>
    <xf numFmtId="0" fontId="15" fillId="0" borderId="69" xfId="0" applyFont="1" applyBorder="1" applyAlignment="1">
      <alignment horizontal="left"/>
    </xf>
    <xf numFmtId="0" fontId="15" fillId="0" borderId="70" xfId="0" applyFont="1" applyBorder="1" applyAlignment="1">
      <alignment horizontal="left"/>
    </xf>
    <xf numFmtId="0" fontId="15" fillId="0" borderId="43" xfId="0" applyFont="1" applyBorder="1" applyAlignment="1">
      <alignment horizontal="left" vertical="center" wrapText="1"/>
    </xf>
    <xf numFmtId="0" fontId="15" fillId="0" borderId="69" xfId="0" applyFont="1" applyBorder="1" applyAlignment="1">
      <alignment horizontal="left" vertical="center" wrapText="1"/>
    </xf>
    <xf numFmtId="0" fontId="15" fillId="0" borderId="7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79" xfId="0" applyFont="1" applyBorder="1" applyAlignment="1">
      <alignment horizontal="left" vertical="center" wrapText="1"/>
    </xf>
    <xf numFmtId="0" fontId="15" fillId="0" borderId="8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84" xfId="0" applyFont="1" applyBorder="1" applyAlignment="1">
      <alignment horizontal="left" vertical="center" wrapText="1"/>
    </xf>
    <xf numFmtId="0" fontId="15" fillId="0" borderId="87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/>
    </xf>
    <xf numFmtId="0" fontId="15" fillId="0" borderId="44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15" fillId="0" borderId="45" xfId="0" applyFont="1" applyBorder="1" applyAlignment="1">
      <alignment horizontal="left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Procentowy" xfId="16" builtinId="5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4"/>
  <sheetViews>
    <sheetView showGridLines="0" topLeftCell="A16" zoomScaleNormal="100" workbookViewId="0">
      <selection activeCell="L32" sqref="L32"/>
    </sheetView>
  </sheetViews>
  <sheetFormatPr defaultRowHeight="12.75"/>
  <cols>
    <col min="1" max="1" width="9.140625" style="1"/>
    <col min="2" max="2" width="21.28515625" style="1" customWidth="1"/>
    <col min="3" max="3" width="33.85546875" style="1" customWidth="1"/>
    <col min="4" max="4" width="18.85546875" style="1" customWidth="1"/>
    <col min="5" max="5" width="14.85546875" style="1" customWidth="1"/>
    <col min="6" max="11" width="9.140625" style="1"/>
    <col min="12" max="12" width="10.28515625" style="1" bestFit="1" customWidth="1"/>
    <col min="13" max="16384" width="9.140625" style="1"/>
  </cols>
  <sheetData>
    <row r="2" spans="2:6" ht="56.25" customHeight="1">
      <c r="B2" s="144" t="s">
        <v>96</v>
      </c>
      <c r="C2" s="144"/>
      <c r="D2" s="144"/>
      <c r="E2" s="144"/>
      <c r="F2" s="144"/>
    </row>
    <row r="3" spans="2:6" ht="12.75" customHeight="1" thickBot="1">
      <c r="B3" s="2"/>
      <c r="C3" s="2"/>
      <c r="D3" s="2"/>
    </row>
    <row r="4" spans="2:6" ht="21" thickBot="1">
      <c r="B4" s="3" t="s">
        <v>0</v>
      </c>
      <c r="C4" s="4"/>
      <c r="D4" s="95" t="s">
        <v>78</v>
      </c>
      <c r="E4" s="96" t="s">
        <v>80</v>
      </c>
      <c r="F4" s="97" t="s">
        <v>79</v>
      </c>
    </row>
    <row r="5" spans="2:6" ht="12.75" customHeight="1">
      <c r="B5" s="146" t="s">
        <v>1</v>
      </c>
      <c r="C5" s="146"/>
      <c r="D5" s="83">
        <v>820000</v>
      </c>
      <c r="E5" s="84">
        <v>820000</v>
      </c>
      <c r="F5" s="85">
        <f>E5/D5</f>
        <v>1</v>
      </c>
    </row>
    <row r="6" spans="2:6" ht="12.75" customHeight="1">
      <c r="B6" s="147" t="s">
        <v>2</v>
      </c>
      <c r="C6" s="147"/>
      <c r="D6" s="74">
        <v>3100</v>
      </c>
      <c r="E6" s="75">
        <v>3063</v>
      </c>
      <c r="F6" s="76">
        <f>E6/D6</f>
        <v>0.98806451612903223</v>
      </c>
    </row>
    <row r="7" spans="2:6" ht="12.75" customHeight="1" thickBot="1">
      <c r="B7" s="142" t="s">
        <v>99</v>
      </c>
      <c r="C7" s="143"/>
      <c r="D7" s="128">
        <v>14779</v>
      </c>
      <c r="E7" s="98">
        <v>14779</v>
      </c>
      <c r="F7" s="80">
        <f>E7/D7</f>
        <v>1</v>
      </c>
    </row>
    <row r="8" spans="2:6" ht="4.5" customHeight="1" thickBot="1">
      <c r="B8" s="6"/>
      <c r="C8" s="6"/>
      <c r="D8" s="7"/>
      <c r="E8" s="7"/>
      <c r="F8" s="43"/>
    </row>
    <row r="9" spans="2:6" ht="12.75" customHeight="1" thickBot="1">
      <c r="B9" s="148" t="s">
        <v>3</v>
      </c>
      <c r="C9" s="148"/>
      <c r="D9" s="42">
        <f>SUM(D5:D7)</f>
        <v>837879</v>
      </c>
      <c r="E9" s="49">
        <f>SUM(E5:E7)</f>
        <v>837842</v>
      </c>
      <c r="F9" s="44">
        <f>E9/D9</f>
        <v>0.99995584087917233</v>
      </c>
    </row>
    <row r="10" spans="2:6" ht="12.75" customHeight="1">
      <c r="B10" s="2"/>
      <c r="C10" s="2"/>
      <c r="D10" s="2"/>
      <c r="F10" s="45"/>
    </row>
    <row r="11" spans="2:6" ht="25.5" customHeight="1" thickBot="1">
      <c r="B11" s="4" t="s">
        <v>4</v>
      </c>
      <c r="F11" s="45"/>
    </row>
    <row r="12" spans="2:6" ht="16.5" thickBot="1">
      <c r="B12" s="8" t="s">
        <v>5</v>
      </c>
      <c r="D12" s="93" t="s">
        <v>78</v>
      </c>
      <c r="E12" s="94" t="s">
        <v>80</v>
      </c>
      <c r="F12" s="125" t="s">
        <v>79</v>
      </c>
    </row>
    <row r="13" spans="2:6" ht="25.5" customHeight="1">
      <c r="B13" s="150" t="s">
        <v>6</v>
      </c>
      <c r="C13" s="69" t="s">
        <v>7</v>
      </c>
      <c r="D13" s="70">
        <f>priorytet1!J22</f>
        <v>440300</v>
      </c>
      <c r="E13" s="71">
        <f>priorytet1!K22</f>
        <v>439848.92</v>
      </c>
      <c r="F13" s="72">
        <f t="shared" ref="F13:F28" si="0">E13/D13</f>
        <v>0.99897551669316376</v>
      </c>
    </row>
    <row r="14" spans="2:6" ht="25.5">
      <c r="B14" s="151"/>
      <c r="C14" s="73" t="s">
        <v>8</v>
      </c>
      <c r="D14" s="74">
        <f>priorytet1!J23+priorytet2!J22+priorytet3!J22</f>
        <v>64451</v>
      </c>
      <c r="E14" s="75">
        <f>priorytet1!K23+priorytet2!K22+priorytet3!K22</f>
        <v>64451</v>
      </c>
      <c r="F14" s="76">
        <f t="shared" si="0"/>
        <v>1</v>
      </c>
    </row>
    <row r="15" spans="2:6">
      <c r="B15" s="151"/>
      <c r="C15" s="73" t="s">
        <v>9</v>
      </c>
      <c r="D15" s="74">
        <f>priorytet1!J24</f>
        <v>81100</v>
      </c>
      <c r="E15" s="75">
        <f>priorytet1!K24</f>
        <v>81018.460000000006</v>
      </c>
      <c r="F15" s="76">
        <f t="shared" si="0"/>
        <v>0.99899457459926022</v>
      </c>
    </row>
    <row r="16" spans="2:6">
      <c r="B16" s="151"/>
      <c r="C16" s="73" t="s">
        <v>10</v>
      </c>
      <c r="D16" s="74">
        <f>priorytet1!J25</f>
        <v>7800</v>
      </c>
      <c r="E16" s="75">
        <f>priorytet1!K25</f>
        <v>7016.26</v>
      </c>
      <c r="F16" s="76">
        <f t="shared" si="0"/>
        <v>0.89952051282051282</v>
      </c>
    </row>
    <row r="17" spans="2:12">
      <c r="B17" s="151"/>
      <c r="C17" s="73" t="s">
        <v>11</v>
      </c>
      <c r="D17" s="74">
        <f>priorytet1!J26</f>
        <v>425</v>
      </c>
      <c r="E17" s="75">
        <f>priorytet1!K26</f>
        <v>286.33</v>
      </c>
      <c r="F17" s="76">
        <f t="shared" si="0"/>
        <v>0.67371764705882353</v>
      </c>
    </row>
    <row r="18" spans="2:12" ht="13.5" thickBot="1">
      <c r="B18" s="152"/>
      <c r="C18" s="77" t="s">
        <v>77</v>
      </c>
      <c r="D18" s="78">
        <f>priorytet1!J27</f>
        <v>6470</v>
      </c>
      <c r="E18" s="79">
        <f>priorytet1!K27</f>
        <v>3834.44</v>
      </c>
      <c r="F18" s="80">
        <f t="shared" si="0"/>
        <v>0.59264914992272022</v>
      </c>
    </row>
    <row r="19" spans="2:12" ht="12.95" customHeight="1" thickBot="1">
      <c r="B19" s="149" t="s">
        <v>61</v>
      </c>
      <c r="C19" s="69" t="s">
        <v>12</v>
      </c>
      <c r="D19" s="70">
        <f>priorytet1!J32+priorytet2!J26+priorytet3!J27</f>
        <v>49550</v>
      </c>
      <c r="E19" s="71">
        <f>priorytet1!K32+priorytet2!K26+priorytet3!K27</f>
        <v>48663.109999999993</v>
      </c>
      <c r="F19" s="72">
        <f t="shared" si="0"/>
        <v>0.98210110998990907</v>
      </c>
    </row>
    <row r="20" spans="2:12" ht="26.25" thickBot="1">
      <c r="B20" s="149"/>
      <c r="C20" s="73" t="s">
        <v>13</v>
      </c>
      <c r="D20" s="74">
        <f>priorytet1!J37</f>
        <v>39080</v>
      </c>
      <c r="E20" s="75">
        <f>priorytet1!K37</f>
        <v>38928.910000000003</v>
      </c>
      <c r="F20" s="76">
        <f t="shared" si="0"/>
        <v>0.99613382804503592</v>
      </c>
    </row>
    <row r="21" spans="2:12" ht="12.75" customHeight="1" thickBot="1">
      <c r="B21" s="149"/>
      <c r="C21" s="73" t="s">
        <v>14</v>
      </c>
      <c r="D21" s="74">
        <f>priorytet1!J38</f>
        <v>3100</v>
      </c>
      <c r="E21" s="75">
        <f>priorytet1!K38</f>
        <v>3050.38</v>
      </c>
      <c r="F21" s="76">
        <f t="shared" si="0"/>
        <v>0.98399354838709685</v>
      </c>
    </row>
    <row r="22" spans="2:12" ht="12.75" customHeight="1" thickBot="1">
      <c r="B22" s="149"/>
      <c r="C22" s="127" t="s">
        <v>98</v>
      </c>
      <c r="D22" s="74">
        <v>14779</v>
      </c>
      <c r="E22" s="75">
        <f>priorytet1!K39</f>
        <v>14779</v>
      </c>
      <c r="F22" s="76">
        <f t="shared" si="0"/>
        <v>1</v>
      </c>
    </row>
    <row r="23" spans="2:12" ht="12.75" customHeight="1" thickBot="1">
      <c r="B23" s="149"/>
      <c r="C23" s="73" t="s">
        <v>62</v>
      </c>
      <c r="D23" s="81">
        <f>priorytet1!J40</f>
        <v>49920</v>
      </c>
      <c r="E23" s="82">
        <f>priorytet1!K40</f>
        <v>49920</v>
      </c>
      <c r="F23" s="126">
        <f t="shared" si="0"/>
        <v>1</v>
      </c>
    </row>
    <row r="24" spans="2:12" ht="13.5" thickBot="1">
      <c r="B24" s="149"/>
      <c r="C24" s="73" t="s">
        <v>59</v>
      </c>
      <c r="D24" s="74">
        <f>priorytet1!J41</f>
        <v>8500</v>
      </c>
      <c r="E24" s="75">
        <f>priorytet1!K41</f>
        <v>4789.57</v>
      </c>
      <c r="F24" s="76">
        <f t="shared" si="0"/>
        <v>0.5634788235294117</v>
      </c>
      <c r="I24" s="9"/>
      <c r="L24" s="12"/>
    </row>
    <row r="25" spans="2:12" ht="13.5" thickBot="1">
      <c r="B25" s="149"/>
      <c r="C25" s="73" t="s">
        <v>15</v>
      </c>
      <c r="D25" s="74">
        <f>priorytet1!J42</f>
        <v>664</v>
      </c>
      <c r="E25" s="75">
        <f>priorytet1!K42</f>
        <v>552</v>
      </c>
      <c r="F25" s="76">
        <f t="shared" si="0"/>
        <v>0.83132530120481929</v>
      </c>
      <c r="I25" s="9"/>
      <c r="L25" s="12"/>
    </row>
    <row r="26" spans="2:12" ht="13.5" thickBot="1">
      <c r="B26" s="149"/>
      <c r="C26" s="73" t="s">
        <v>16</v>
      </c>
      <c r="D26" s="74">
        <f>priorytet1!J43+priorytet2!J27+priorytet3!J26</f>
        <v>66740</v>
      </c>
      <c r="E26" s="75">
        <f>priorytet1!K43+priorytet2!K27+priorytet3!K26</f>
        <v>64317.119999999995</v>
      </c>
      <c r="F26" s="76">
        <f t="shared" si="0"/>
        <v>0.96369673359304753</v>
      </c>
    </row>
    <row r="27" spans="2:12" ht="13.5" thickBot="1">
      <c r="B27" s="149"/>
      <c r="C27" s="73" t="s">
        <v>17</v>
      </c>
      <c r="D27" s="74">
        <f>priorytet1!J46</f>
        <v>3000</v>
      </c>
      <c r="E27" s="75">
        <f>priorytet1!K46</f>
        <v>2273.27</v>
      </c>
      <c r="F27" s="76">
        <f t="shared" si="0"/>
        <v>0.75775666666666663</v>
      </c>
      <c r="L27" s="9"/>
    </row>
    <row r="28" spans="2:12" ht="13.5" thickBot="1">
      <c r="B28" s="149"/>
      <c r="C28" s="77" t="s">
        <v>18</v>
      </c>
      <c r="D28" s="78">
        <f>priorytet1!J47</f>
        <v>2000</v>
      </c>
      <c r="E28" s="79">
        <f>priorytet1!K47</f>
        <v>1671</v>
      </c>
      <c r="F28" s="80">
        <f t="shared" si="0"/>
        <v>0.83550000000000002</v>
      </c>
    </row>
    <row r="29" spans="2:12" ht="13.5" thickBot="1">
      <c r="B29" s="21" t="s">
        <v>19</v>
      </c>
      <c r="C29" s="22" t="s">
        <v>60</v>
      </c>
      <c r="D29" s="40">
        <v>0</v>
      </c>
      <c r="E29" s="50">
        <v>0</v>
      </c>
      <c r="F29" s="48">
        <v>0</v>
      </c>
    </row>
    <row r="30" spans="2:12" ht="5.25" customHeight="1" thickBot="1">
      <c r="B30" s="6"/>
      <c r="C30" s="6"/>
      <c r="D30" s="5"/>
      <c r="E30" s="5"/>
      <c r="F30" s="47"/>
    </row>
    <row r="31" spans="2:12" ht="13.5" thickBot="1">
      <c r="B31" s="145" t="s">
        <v>3</v>
      </c>
      <c r="C31" s="145"/>
      <c r="D31" s="41">
        <f>SUM(D13:D29)</f>
        <v>837879</v>
      </c>
      <c r="E31" s="51">
        <f>SUM(E13:E29)</f>
        <v>825399.7699999999</v>
      </c>
      <c r="F31" s="46">
        <f>E31/D31</f>
        <v>0.98510616688089792</v>
      </c>
    </row>
    <row r="32" spans="2:12">
      <c r="B32" s="10"/>
      <c r="C32" s="10"/>
      <c r="D32" s="11"/>
    </row>
    <row r="33" spans="2:12" ht="21" thickBot="1">
      <c r="B33" s="4" t="s">
        <v>20</v>
      </c>
      <c r="C33" s="10"/>
      <c r="D33" s="11"/>
    </row>
    <row r="34" spans="2:12" ht="13.5" thickBot="1">
      <c r="B34" s="88"/>
      <c r="C34" s="89" t="s">
        <v>93</v>
      </c>
      <c r="D34" s="136" t="s">
        <v>97</v>
      </c>
      <c r="E34" s="137"/>
      <c r="L34" s="9"/>
    </row>
    <row r="35" spans="2:12" ht="13.5" thickTop="1">
      <c r="B35" s="90" t="s">
        <v>21</v>
      </c>
      <c r="C35" s="87">
        <v>0</v>
      </c>
      <c r="D35" s="138">
        <v>0</v>
      </c>
      <c r="E35" s="139"/>
    </row>
    <row r="36" spans="2:12" ht="13.5" thickBot="1">
      <c r="B36" s="91" t="s">
        <v>88</v>
      </c>
      <c r="C36" s="92">
        <v>6000</v>
      </c>
      <c r="D36" s="140">
        <v>0</v>
      </c>
      <c r="E36" s="141"/>
    </row>
    <row r="37" spans="2:12">
      <c r="B37" s="10"/>
      <c r="C37" s="10"/>
      <c r="D37" s="11"/>
    </row>
    <row r="38" spans="2:12">
      <c r="B38" s="52" t="s">
        <v>107</v>
      </c>
      <c r="C38" s="10"/>
      <c r="D38" s="11"/>
    </row>
    <row r="39" spans="2:12">
      <c r="B39" s="52"/>
      <c r="C39" s="10"/>
      <c r="D39" s="11"/>
    </row>
    <row r="40" spans="2:12">
      <c r="B40" s="53" t="s">
        <v>32</v>
      </c>
      <c r="C40"/>
      <c r="D40" s="56" t="s">
        <v>85</v>
      </c>
    </row>
    <row r="41" spans="2:12">
      <c r="B41" s="58" t="s">
        <v>81</v>
      </c>
      <c r="D41" s="56" t="s">
        <v>94</v>
      </c>
      <c r="F41" s="12"/>
    </row>
    <row r="42" spans="2:12">
      <c r="B42" s="58" t="s">
        <v>82</v>
      </c>
      <c r="D42" s="57" t="s">
        <v>86</v>
      </c>
    </row>
    <row r="43" spans="2:12">
      <c r="B43" s="58" t="s">
        <v>83</v>
      </c>
      <c r="D43" s="57" t="s">
        <v>87</v>
      </c>
    </row>
    <row r="44" spans="2:12">
      <c r="B44" s="55" t="s">
        <v>84</v>
      </c>
      <c r="D44" s="54"/>
    </row>
  </sheetData>
  <mergeCells count="11">
    <mergeCell ref="D34:E34"/>
    <mergeCell ref="D35:E35"/>
    <mergeCell ref="D36:E36"/>
    <mergeCell ref="B7:C7"/>
    <mergeCell ref="B2:F2"/>
    <mergeCell ref="B31:C31"/>
    <mergeCell ref="B5:C5"/>
    <mergeCell ref="B6:C6"/>
    <mergeCell ref="B9:C9"/>
    <mergeCell ref="B19:B28"/>
    <mergeCell ref="B13:B1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7"/>
  <sheetViews>
    <sheetView showGridLines="0" topLeftCell="A4" zoomScaleNormal="100" workbookViewId="0">
      <selection activeCell="S39" sqref="S39"/>
    </sheetView>
  </sheetViews>
  <sheetFormatPr defaultRowHeight="12.75"/>
  <cols>
    <col min="1" max="1" width="3" style="1" customWidth="1"/>
    <col min="2" max="2" width="4.140625" style="1" customWidth="1"/>
    <col min="3" max="3" width="12" style="1" customWidth="1"/>
    <col min="4" max="9" width="9.140625" style="1"/>
    <col min="10" max="10" width="12.42578125" style="1" customWidth="1"/>
    <col min="11" max="11" width="14.28515625" style="1" customWidth="1"/>
    <col min="12" max="16384" width="9.140625" style="1"/>
  </cols>
  <sheetData>
    <row r="3" spans="2:11" ht="15.75">
      <c r="B3" s="8" t="s">
        <v>22</v>
      </c>
      <c r="K3" s="1" t="s">
        <v>23</v>
      </c>
    </row>
    <row r="4" spans="2:11">
      <c r="J4" s="15"/>
      <c r="K4" s="14" t="s">
        <v>24</v>
      </c>
    </row>
    <row r="6" spans="2:11">
      <c r="B6" s="1" t="s">
        <v>25</v>
      </c>
      <c r="D6" s="1" t="s">
        <v>104</v>
      </c>
    </row>
    <row r="9" spans="2:11">
      <c r="B9" s="1" t="s">
        <v>26</v>
      </c>
      <c r="D9" s="16" t="s">
        <v>27</v>
      </c>
      <c r="E9" s="1" t="s">
        <v>28</v>
      </c>
    </row>
    <row r="11" spans="2:11">
      <c r="B11" s="1" t="s">
        <v>29</v>
      </c>
    </row>
    <row r="12" spans="2:11">
      <c r="D12" s="1" t="s">
        <v>30</v>
      </c>
    </row>
    <row r="13" spans="2:11">
      <c r="D13" s="1" t="s">
        <v>105</v>
      </c>
    </row>
    <row r="15" spans="2:11">
      <c r="B15" s="1" t="s">
        <v>31</v>
      </c>
    </row>
    <row r="16" spans="2:11">
      <c r="D16" s="1" t="s">
        <v>32</v>
      </c>
    </row>
    <row r="18" spans="2:13">
      <c r="B18" s="1" t="s">
        <v>33</v>
      </c>
    </row>
    <row r="20" spans="2:13" ht="13.5" thickBot="1">
      <c r="B20" s="1" t="s">
        <v>34</v>
      </c>
    </row>
    <row r="21" spans="2:13" ht="13.5" thickBot="1">
      <c r="B21" s="20" t="s">
        <v>35</v>
      </c>
      <c r="C21" s="159" t="s">
        <v>63</v>
      </c>
      <c r="D21" s="159"/>
      <c r="E21" s="159"/>
      <c r="F21" s="159"/>
      <c r="G21" s="159"/>
      <c r="H21" s="159"/>
      <c r="I21" s="159"/>
      <c r="J21" s="26" t="s">
        <v>78</v>
      </c>
      <c r="K21" s="26" t="s">
        <v>80</v>
      </c>
      <c r="L21" s="27" t="s">
        <v>79</v>
      </c>
    </row>
    <row r="22" spans="2:13" ht="13.5" thickTop="1">
      <c r="B22" s="99">
        <v>1</v>
      </c>
      <c r="C22" s="160" t="s">
        <v>7</v>
      </c>
      <c r="D22" s="161"/>
      <c r="E22" s="161"/>
      <c r="F22" s="161"/>
      <c r="G22" s="161"/>
      <c r="H22" s="161"/>
      <c r="I22" s="162"/>
      <c r="J22" s="100">
        <v>440300</v>
      </c>
      <c r="K22" s="101">
        <v>439848.92</v>
      </c>
      <c r="L22" s="102">
        <f t="shared" ref="L22:L28" si="0">K22/J22</f>
        <v>0.99897551669316376</v>
      </c>
      <c r="M22" s="9"/>
    </row>
    <row r="23" spans="2:13">
      <c r="B23" s="103">
        <v>2</v>
      </c>
      <c r="C23" s="104" t="s">
        <v>64</v>
      </c>
      <c r="D23" s="105"/>
      <c r="E23" s="105"/>
      <c r="F23" s="105"/>
      <c r="G23" s="105"/>
      <c r="H23" s="105"/>
      <c r="I23" s="106"/>
      <c r="J23" s="107">
        <v>54951</v>
      </c>
      <c r="K23" s="108">
        <v>54951</v>
      </c>
      <c r="L23" s="109">
        <f t="shared" si="0"/>
        <v>1</v>
      </c>
      <c r="M23" s="9"/>
    </row>
    <row r="24" spans="2:13">
      <c r="B24" s="103">
        <v>3</v>
      </c>
      <c r="C24" s="104" t="s">
        <v>9</v>
      </c>
      <c r="D24" s="105"/>
      <c r="E24" s="105"/>
      <c r="F24" s="105"/>
      <c r="G24" s="105"/>
      <c r="H24" s="105"/>
      <c r="I24" s="106"/>
      <c r="J24" s="107">
        <v>81100</v>
      </c>
      <c r="K24" s="108">
        <v>81018.460000000006</v>
      </c>
      <c r="L24" s="109">
        <f t="shared" si="0"/>
        <v>0.99899457459926022</v>
      </c>
      <c r="M24" s="9"/>
    </row>
    <row r="25" spans="2:13">
      <c r="B25" s="103">
        <v>4</v>
      </c>
      <c r="C25" s="104" t="s">
        <v>10</v>
      </c>
      <c r="D25" s="105"/>
      <c r="E25" s="105"/>
      <c r="F25" s="105"/>
      <c r="G25" s="105"/>
      <c r="H25" s="105"/>
      <c r="I25" s="106"/>
      <c r="J25" s="107">
        <v>7800</v>
      </c>
      <c r="K25" s="108">
        <v>7016.26</v>
      </c>
      <c r="L25" s="109">
        <f t="shared" si="0"/>
        <v>0.89952051282051282</v>
      </c>
      <c r="M25" s="9"/>
    </row>
    <row r="26" spans="2:13">
      <c r="B26" s="103">
        <v>5</v>
      </c>
      <c r="C26" s="104" t="s">
        <v>36</v>
      </c>
      <c r="D26" s="105"/>
      <c r="E26" s="105"/>
      <c r="F26" s="105"/>
      <c r="G26" s="105"/>
      <c r="H26" s="105"/>
      <c r="I26" s="106"/>
      <c r="J26" s="107">
        <v>425</v>
      </c>
      <c r="K26" s="108">
        <v>286.33</v>
      </c>
      <c r="L26" s="109">
        <f t="shared" si="0"/>
        <v>0.67371764705882353</v>
      </c>
      <c r="M26" s="9"/>
    </row>
    <row r="27" spans="2:13" ht="13.5" thickBot="1">
      <c r="B27" s="68">
        <v>6</v>
      </c>
      <c r="C27" s="86" t="s">
        <v>77</v>
      </c>
      <c r="D27" s="110"/>
      <c r="E27" s="110"/>
      <c r="F27" s="110"/>
      <c r="G27" s="110"/>
      <c r="H27" s="110"/>
      <c r="I27" s="111"/>
      <c r="J27" s="112">
        <v>6470</v>
      </c>
      <c r="K27" s="113">
        <v>3834.44</v>
      </c>
      <c r="L27" s="66">
        <f t="shared" si="0"/>
        <v>0.59264914992272022</v>
      </c>
      <c r="M27" s="9"/>
    </row>
    <row r="28" spans="2:13">
      <c r="I28" s="13" t="s">
        <v>37</v>
      </c>
      <c r="J28" s="11">
        <f>SUM(J22:J27)</f>
        <v>591046</v>
      </c>
      <c r="K28" s="34">
        <f>SUM(K22:K27)</f>
        <v>586955.40999999992</v>
      </c>
      <c r="L28" s="35">
        <f t="shared" si="0"/>
        <v>0.99307906660395284</v>
      </c>
    </row>
    <row r="30" spans="2:13" ht="13.5" thickBot="1"/>
    <row r="31" spans="2:13" ht="13.5" thickBot="1">
      <c r="B31" s="17" t="s">
        <v>35</v>
      </c>
      <c r="C31" s="159" t="s">
        <v>65</v>
      </c>
      <c r="D31" s="159"/>
      <c r="E31" s="159"/>
      <c r="F31" s="159"/>
      <c r="G31" s="159"/>
      <c r="H31" s="159"/>
      <c r="I31" s="159"/>
      <c r="J31" s="26" t="s">
        <v>78</v>
      </c>
      <c r="K31" s="38" t="s">
        <v>80</v>
      </c>
      <c r="L31" s="39" t="s">
        <v>79</v>
      </c>
    </row>
    <row r="32" spans="2:13" ht="12.95" customHeight="1" thickTop="1">
      <c r="B32" s="114">
        <v>1</v>
      </c>
      <c r="C32" s="163" t="s">
        <v>66</v>
      </c>
      <c r="D32" s="164"/>
      <c r="E32" s="164"/>
      <c r="F32" s="164"/>
      <c r="G32" s="164"/>
      <c r="H32" s="164"/>
      <c r="I32" s="165"/>
      <c r="J32" s="115">
        <f>SUM(J33:J36)</f>
        <v>45250</v>
      </c>
      <c r="K32" s="116">
        <f>SUM(K33:K36)</f>
        <v>44397.919999999998</v>
      </c>
      <c r="L32" s="102">
        <f>K32/J32</f>
        <v>0.98116950276243087</v>
      </c>
      <c r="M32" s="9"/>
    </row>
    <row r="33" spans="2:13" ht="12.75" customHeight="1">
      <c r="B33" s="117" t="s">
        <v>67</v>
      </c>
      <c r="C33" s="153" t="s">
        <v>68</v>
      </c>
      <c r="D33" s="154"/>
      <c r="E33" s="154"/>
      <c r="F33" s="154"/>
      <c r="G33" s="154"/>
      <c r="H33" s="154"/>
      <c r="I33" s="155"/>
      <c r="J33" s="118">
        <v>6200</v>
      </c>
      <c r="K33" s="119">
        <v>6197.72</v>
      </c>
      <c r="L33" s="109">
        <f t="shared" ref="L33:L49" si="1">K33/J33</f>
        <v>0.99963225806451617</v>
      </c>
      <c r="M33" s="9"/>
    </row>
    <row r="34" spans="2:13" ht="12.75" customHeight="1">
      <c r="B34" s="117" t="s">
        <v>69</v>
      </c>
      <c r="C34" s="153" t="s">
        <v>95</v>
      </c>
      <c r="D34" s="154"/>
      <c r="E34" s="154"/>
      <c r="F34" s="154"/>
      <c r="G34" s="154"/>
      <c r="H34" s="154"/>
      <c r="I34" s="155"/>
      <c r="J34" s="118">
        <v>500</v>
      </c>
      <c r="K34" s="119">
        <v>497.71</v>
      </c>
      <c r="L34" s="109">
        <f t="shared" si="1"/>
        <v>0.99541999999999997</v>
      </c>
      <c r="M34" s="9"/>
    </row>
    <row r="35" spans="2:13" ht="12.75" customHeight="1">
      <c r="B35" s="117" t="s">
        <v>70</v>
      </c>
      <c r="C35" s="153" t="s">
        <v>75</v>
      </c>
      <c r="D35" s="154"/>
      <c r="E35" s="154"/>
      <c r="F35" s="154"/>
      <c r="G35" s="154"/>
      <c r="H35" s="154"/>
      <c r="I35" s="155"/>
      <c r="J35" s="118">
        <v>1600</v>
      </c>
      <c r="K35" s="119">
        <v>1589.7</v>
      </c>
      <c r="L35" s="109">
        <f t="shared" si="1"/>
        <v>0.99356250000000002</v>
      </c>
      <c r="M35" s="9"/>
    </row>
    <row r="36" spans="2:13" ht="12.75" customHeight="1">
      <c r="B36" s="117" t="s">
        <v>74</v>
      </c>
      <c r="C36" s="153" t="s">
        <v>71</v>
      </c>
      <c r="D36" s="154"/>
      <c r="E36" s="154"/>
      <c r="F36" s="154"/>
      <c r="G36" s="154"/>
      <c r="H36" s="154"/>
      <c r="I36" s="155"/>
      <c r="J36" s="118">
        <v>36950</v>
      </c>
      <c r="K36" s="119">
        <v>36112.79</v>
      </c>
      <c r="L36" s="109">
        <f t="shared" si="1"/>
        <v>0.97734208389715838</v>
      </c>
      <c r="M36" s="9"/>
    </row>
    <row r="37" spans="2:13" ht="12.75" customHeight="1">
      <c r="B37" s="120">
        <v>2</v>
      </c>
      <c r="C37" s="156" t="s">
        <v>13</v>
      </c>
      <c r="D37" s="157"/>
      <c r="E37" s="157"/>
      <c r="F37" s="157"/>
      <c r="G37" s="157"/>
      <c r="H37" s="157"/>
      <c r="I37" s="158"/>
      <c r="J37" s="107">
        <v>39080</v>
      </c>
      <c r="K37" s="121">
        <v>38928.910000000003</v>
      </c>
      <c r="L37" s="109">
        <f t="shared" si="1"/>
        <v>0.99613382804503592</v>
      </c>
      <c r="M37" s="9"/>
    </row>
    <row r="38" spans="2:13" ht="12.75" customHeight="1">
      <c r="B38" s="120">
        <v>3</v>
      </c>
      <c r="C38" s="156" t="s">
        <v>14</v>
      </c>
      <c r="D38" s="157"/>
      <c r="E38" s="157"/>
      <c r="F38" s="157"/>
      <c r="G38" s="157"/>
      <c r="H38" s="157"/>
      <c r="I38" s="158"/>
      <c r="J38" s="107">
        <v>3100</v>
      </c>
      <c r="K38" s="121">
        <v>3050.38</v>
      </c>
      <c r="L38" s="109">
        <f t="shared" si="1"/>
        <v>0.98399354838709685</v>
      </c>
      <c r="M38" s="9"/>
    </row>
    <row r="39" spans="2:13" ht="12.75" customHeight="1">
      <c r="B39" s="120">
        <v>4</v>
      </c>
      <c r="C39" s="166" t="s">
        <v>98</v>
      </c>
      <c r="D39" s="166"/>
      <c r="E39" s="166"/>
      <c r="F39" s="166"/>
      <c r="G39" s="166"/>
      <c r="H39" s="166"/>
      <c r="I39" s="167"/>
      <c r="J39" s="107">
        <v>14779</v>
      </c>
      <c r="K39" s="121">
        <v>14779</v>
      </c>
      <c r="L39" s="109">
        <f t="shared" si="1"/>
        <v>1</v>
      </c>
      <c r="M39" s="9"/>
    </row>
    <row r="40" spans="2:13" ht="12.75" customHeight="1">
      <c r="B40" s="120">
        <v>5</v>
      </c>
      <c r="C40" s="156" t="s">
        <v>76</v>
      </c>
      <c r="D40" s="157"/>
      <c r="E40" s="157"/>
      <c r="F40" s="157"/>
      <c r="G40" s="157"/>
      <c r="H40" s="157"/>
      <c r="I40" s="158"/>
      <c r="J40" s="107">
        <v>49920</v>
      </c>
      <c r="K40" s="121">
        <v>49920</v>
      </c>
      <c r="L40" s="109">
        <f t="shared" si="1"/>
        <v>1</v>
      </c>
      <c r="M40" s="9"/>
    </row>
    <row r="41" spans="2:13" ht="12.75" customHeight="1">
      <c r="B41" s="120">
        <v>6</v>
      </c>
      <c r="C41" s="156" t="s">
        <v>59</v>
      </c>
      <c r="D41" s="157"/>
      <c r="E41" s="157"/>
      <c r="F41" s="157"/>
      <c r="G41" s="157"/>
      <c r="H41" s="157"/>
      <c r="I41" s="158"/>
      <c r="J41" s="107">
        <v>8500</v>
      </c>
      <c r="K41" s="121">
        <v>4789.57</v>
      </c>
      <c r="L41" s="109">
        <f t="shared" si="1"/>
        <v>0.5634788235294117</v>
      </c>
      <c r="M41" s="9"/>
    </row>
    <row r="42" spans="2:13" ht="12.75" customHeight="1">
      <c r="B42" s="120">
        <v>7</v>
      </c>
      <c r="C42" s="156" t="s">
        <v>15</v>
      </c>
      <c r="D42" s="157"/>
      <c r="E42" s="157"/>
      <c r="F42" s="157"/>
      <c r="G42" s="157"/>
      <c r="H42" s="157"/>
      <c r="I42" s="158"/>
      <c r="J42" s="107">
        <v>664</v>
      </c>
      <c r="K42" s="121">
        <v>552</v>
      </c>
      <c r="L42" s="109">
        <f t="shared" si="1"/>
        <v>0.83132530120481929</v>
      </c>
      <c r="M42" s="9"/>
    </row>
    <row r="43" spans="2:13" ht="12.75" customHeight="1">
      <c r="B43" s="120">
        <v>8</v>
      </c>
      <c r="C43" s="156" t="s">
        <v>72</v>
      </c>
      <c r="D43" s="157"/>
      <c r="E43" s="157"/>
      <c r="F43" s="157"/>
      <c r="G43" s="157"/>
      <c r="H43" s="157"/>
      <c r="I43" s="158"/>
      <c r="J43" s="107">
        <f>SUM(J44:J45)</f>
        <v>64540</v>
      </c>
      <c r="K43" s="122">
        <f>SUM(K44:K45)</f>
        <v>62647.92</v>
      </c>
      <c r="L43" s="109">
        <f t="shared" si="1"/>
        <v>0.97068360706538581</v>
      </c>
      <c r="M43" s="9"/>
    </row>
    <row r="44" spans="2:13" ht="12.75" customHeight="1">
      <c r="B44" s="117" t="s">
        <v>100</v>
      </c>
      <c r="C44" s="153" t="s">
        <v>73</v>
      </c>
      <c r="D44" s="154"/>
      <c r="E44" s="154"/>
      <c r="F44" s="154"/>
      <c r="G44" s="154"/>
      <c r="H44" s="154"/>
      <c r="I44" s="155"/>
      <c r="J44" s="118">
        <v>20000</v>
      </c>
      <c r="K44" s="119">
        <v>19939</v>
      </c>
      <c r="L44" s="109">
        <f t="shared" si="1"/>
        <v>0.99695</v>
      </c>
      <c r="M44" s="9"/>
    </row>
    <row r="45" spans="2:13" ht="12.75" customHeight="1">
      <c r="B45" s="117" t="s">
        <v>101</v>
      </c>
      <c r="C45" s="153" t="s">
        <v>71</v>
      </c>
      <c r="D45" s="154"/>
      <c r="E45" s="154"/>
      <c r="F45" s="154"/>
      <c r="G45" s="154"/>
      <c r="H45" s="154"/>
      <c r="I45" s="155"/>
      <c r="J45" s="118">
        <v>44540</v>
      </c>
      <c r="K45" s="119">
        <v>42708.92</v>
      </c>
      <c r="L45" s="109">
        <f t="shared" si="1"/>
        <v>0.95888908845981136</v>
      </c>
      <c r="M45" s="9"/>
    </row>
    <row r="46" spans="2:13" ht="12.75" customHeight="1">
      <c r="B46" s="120">
        <v>9</v>
      </c>
      <c r="C46" s="156" t="s">
        <v>17</v>
      </c>
      <c r="D46" s="157"/>
      <c r="E46" s="157"/>
      <c r="F46" s="157"/>
      <c r="G46" s="157"/>
      <c r="H46" s="157"/>
      <c r="I46" s="158"/>
      <c r="J46" s="107">
        <v>3000</v>
      </c>
      <c r="K46" s="121">
        <v>2273.27</v>
      </c>
      <c r="L46" s="109">
        <f t="shared" si="1"/>
        <v>0.75775666666666663</v>
      </c>
      <c r="M46" s="9"/>
    </row>
    <row r="47" spans="2:13" ht="12.75" customHeight="1" thickBot="1">
      <c r="B47" s="63">
        <v>10</v>
      </c>
      <c r="C47" s="168" t="s">
        <v>18</v>
      </c>
      <c r="D47" s="169"/>
      <c r="E47" s="169"/>
      <c r="F47" s="169"/>
      <c r="G47" s="169"/>
      <c r="H47" s="169"/>
      <c r="I47" s="170"/>
      <c r="J47" s="123">
        <v>2000</v>
      </c>
      <c r="K47" s="124">
        <v>1671</v>
      </c>
      <c r="L47" s="66">
        <f t="shared" si="1"/>
        <v>0.83550000000000002</v>
      </c>
      <c r="M47" s="9"/>
    </row>
    <row r="48" spans="2:13">
      <c r="I48" s="13" t="s">
        <v>37</v>
      </c>
      <c r="J48" s="11">
        <f>SUM(J32,J37:J43,J46:J47)</f>
        <v>230833</v>
      </c>
      <c r="K48" s="34">
        <f>SUM(K32,K37:K43,K46:K47)</f>
        <v>223009.97</v>
      </c>
      <c r="L48" s="35">
        <f t="shared" si="1"/>
        <v>0.96610956838926842</v>
      </c>
    </row>
    <row r="49" spans="2:12">
      <c r="B49" s="13" t="s">
        <v>38</v>
      </c>
      <c r="F49" s="1" t="s">
        <v>39</v>
      </c>
      <c r="J49" s="11">
        <f>J48+J28</f>
        <v>821879</v>
      </c>
      <c r="K49" s="34">
        <f>K48+K28</f>
        <v>809965.37999999989</v>
      </c>
      <c r="L49" s="35">
        <f t="shared" si="1"/>
        <v>0.98550441123328358</v>
      </c>
    </row>
    <row r="51" spans="2:12">
      <c r="B51" s="1" t="s">
        <v>40</v>
      </c>
      <c r="K51" s="9"/>
    </row>
    <row r="52" spans="2:12">
      <c r="B52" s="16" t="s">
        <v>41</v>
      </c>
      <c r="D52" s="1" t="s">
        <v>42</v>
      </c>
      <c r="H52" s="1" t="s">
        <v>43</v>
      </c>
    </row>
    <row r="53" spans="2:12">
      <c r="B53" s="1" t="s">
        <v>44</v>
      </c>
      <c r="H53" s="16" t="s">
        <v>45</v>
      </c>
    </row>
    <row r="55" spans="2:12">
      <c r="B55" s="1" t="s">
        <v>46</v>
      </c>
      <c r="E55" s="1" t="s">
        <v>47</v>
      </c>
    </row>
    <row r="57" spans="2:12">
      <c r="J57" s="5"/>
    </row>
  </sheetData>
  <mergeCells count="19">
    <mergeCell ref="C47:I47"/>
    <mergeCell ref="C41:I41"/>
    <mergeCell ref="C42:I42"/>
    <mergeCell ref="C43:I43"/>
    <mergeCell ref="C44:I44"/>
    <mergeCell ref="C46:I46"/>
    <mergeCell ref="C34:I34"/>
    <mergeCell ref="C45:I45"/>
    <mergeCell ref="C40:I40"/>
    <mergeCell ref="C21:I21"/>
    <mergeCell ref="C22:I22"/>
    <mergeCell ref="C31:I31"/>
    <mergeCell ref="C32:I32"/>
    <mergeCell ref="C33:I33"/>
    <mergeCell ref="C36:I36"/>
    <mergeCell ref="C37:I37"/>
    <mergeCell ref="C38:I38"/>
    <mergeCell ref="C35:I35"/>
    <mergeCell ref="C39:I39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L38"/>
  <sheetViews>
    <sheetView showGridLines="0" workbookViewId="0">
      <selection activeCell="O9" sqref="O9"/>
    </sheetView>
  </sheetViews>
  <sheetFormatPr defaultRowHeight="12.75"/>
  <cols>
    <col min="1" max="1" width="3" style="1" customWidth="1"/>
    <col min="2" max="2" width="4.140625" style="1" customWidth="1"/>
    <col min="3" max="3" width="12" style="1" customWidth="1"/>
    <col min="4" max="9" width="9.140625" style="1"/>
    <col min="10" max="10" width="11.28515625" style="1" customWidth="1"/>
    <col min="11" max="11" width="17.140625" style="1" customWidth="1"/>
    <col min="12" max="16384" width="9.140625" style="1"/>
  </cols>
  <sheetData>
    <row r="3" spans="2:11" ht="15.75">
      <c r="B3" s="8" t="s">
        <v>22</v>
      </c>
      <c r="K3" s="1" t="s">
        <v>23</v>
      </c>
    </row>
    <row r="4" spans="2:11">
      <c r="J4" s="15"/>
      <c r="K4" s="14" t="s">
        <v>48</v>
      </c>
    </row>
    <row r="6" spans="2:11">
      <c r="B6" s="1" t="s">
        <v>25</v>
      </c>
      <c r="D6" s="1" t="s">
        <v>103</v>
      </c>
    </row>
    <row r="9" spans="2:11">
      <c r="B9" s="1" t="s">
        <v>26</v>
      </c>
      <c r="D9" s="16" t="s">
        <v>27</v>
      </c>
      <c r="E9" s="1" t="s">
        <v>28</v>
      </c>
    </row>
    <row r="11" spans="2:11">
      <c r="B11" s="1" t="s">
        <v>29</v>
      </c>
    </row>
    <row r="12" spans="2:11">
      <c r="D12" s="1" t="s">
        <v>52</v>
      </c>
    </row>
    <row r="13" spans="2:11">
      <c r="D13" s="1" t="s">
        <v>53</v>
      </c>
    </row>
    <row r="15" spans="2:11">
      <c r="B15" s="1" t="s">
        <v>31</v>
      </c>
    </row>
    <row r="16" spans="2:11">
      <c r="D16" s="1" t="s">
        <v>32</v>
      </c>
    </row>
    <row r="18" spans="2:12">
      <c r="B18" s="1" t="s">
        <v>33</v>
      </c>
    </row>
    <row r="20" spans="2:12" ht="13.5" thickBot="1">
      <c r="B20" s="1" t="s">
        <v>34</v>
      </c>
    </row>
    <row r="21" spans="2:12" ht="30.75" customHeight="1" thickBot="1">
      <c r="B21" s="130" t="s">
        <v>35</v>
      </c>
      <c r="C21" s="171" t="s">
        <v>54</v>
      </c>
      <c r="D21" s="171"/>
      <c r="E21" s="171"/>
      <c r="F21" s="171"/>
      <c r="G21" s="171"/>
      <c r="H21" s="171"/>
      <c r="I21" s="171"/>
      <c r="J21" s="26" t="s">
        <v>78</v>
      </c>
      <c r="K21" s="26" t="s">
        <v>80</v>
      </c>
      <c r="L21" s="27" t="s">
        <v>79</v>
      </c>
    </row>
    <row r="22" spans="2:12" ht="12.95" customHeight="1" thickTop="1" thickBot="1">
      <c r="B22" s="131">
        <v>1</v>
      </c>
      <c r="C22" s="172" t="s">
        <v>102</v>
      </c>
      <c r="D22" s="172"/>
      <c r="E22" s="172"/>
      <c r="F22" s="172"/>
      <c r="G22" s="172"/>
      <c r="H22" s="172"/>
      <c r="I22" s="173"/>
      <c r="J22" s="132">
        <v>2300</v>
      </c>
      <c r="K22" s="133">
        <v>2300</v>
      </c>
      <c r="L22" s="134">
        <f>K22/J22</f>
        <v>1</v>
      </c>
    </row>
    <row r="23" spans="2:12">
      <c r="I23" s="13" t="s">
        <v>37</v>
      </c>
      <c r="J23" s="11">
        <f>J22</f>
        <v>2300</v>
      </c>
      <c r="K23" s="23">
        <f>K22</f>
        <v>2300</v>
      </c>
      <c r="L23" s="37">
        <f>K23/J23</f>
        <v>1</v>
      </c>
    </row>
    <row r="24" spans="2:12" ht="13.5" thickBot="1">
      <c r="I24" s="13"/>
      <c r="J24" s="11"/>
    </row>
    <row r="25" spans="2:12" ht="27" customHeight="1" thickBot="1">
      <c r="B25" s="18" t="s">
        <v>35</v>
      </c>
      <c r="C25" s="171" t="s">
        <v>55</v>
      </c>
      <c r="D25" s="171"/>
      <c r="E25" s="171"/>
      <c r="F25" s="171"/>
      <c r="G25" s="171"/>
      <c r="H25" s="171"/>
      <c r="I25" s="171"/>
      <c r="J25" s="26" t="s">
        <v>78</v>
      </c>
      <c r="K25" s="26" t="s">
        <v>80</v>
      </c>
      <c r="L25" s="27" t="s">
        <v>79</v>
      </c>
    </row>
    <row r="26" spans="2:12" ht="12.95" customHeight="1" thickTop="1">
      <c r="B26" s="59">
        <v>1</v>
      </c>
      <c r="C26" s="174" t="s">
        <v>106</v>
      </c>
      <c r="D26" s="174"/>
      <c r="E26" s="174"/>
      <c r="F26" s="174"/>
      <c r="G26" s="174"/>
      <c r="H26" s="174"/>
      <c r="I26" s="174"/>
      <c r="J26" s="60">
        <v>3000</v>
      </c>
      <c r="K26" s="61">
        <v>2997.09</v>
      </c>
      <c r="L26" s="62">
        <f>K26/J26</f>
        <v>0.99903000000000008</v>
      </c>
    </row>
    <row r="27" spans="2:12" ht="12.95" customHeight="1" thickBot="1">
      <c r="B27" s="63">
        <v>2</v>
      </c>
      <c r="C27" s="168" t="s">
        <v>90</v>
      </c>
      <c r="D27" s="168"/>
      <c r="E27" s="168"/>
      <c r="F27" s="168"/>
      <c r="G27" s="168"/>
      <c r="H27" s="168"/>
      <c r="I27" s="168"/>
      <c r="J27" s="64">
        <v>800</v>
      </c>
      <c r="K27" s="65">
        <v>800</v>
      </c>
      <c r="L27" s="66">
        <f>K27/J27</f>
        <v>1</v>
      </c>
    </row>
    <row r="28" spans="2:12">
      <c r="I28" s="13" t="s">
        <v>37</v>
      </c>
      <c r="J28" s="11">
        <f>SUM(J26:J27)</f>
        <v>3800</v>
      </c>
      <c r="K28" s="23">
        <f>SUM(K26:K27)</f>
        <v>3797.09</v>
      </c>
      <c r="L28" s="37">
        <f>K28/J28</f>
        <v>0.99923421052631578</v>
      </c>
    </row>
    <row r="29" spans="2:12">
      <c r="I29" s="13"/>
      <c r="J29" s="11"/>
    </row>
    <row r="30" spans="2:12">
      <c r="J30" s="5"/>
    </row>
    <row r="31" spans="2:12" ht="12.75" customHeight="1">
      <c r="B31" s="13" t="s">
        <v>38</v>
      </c>
      <c r="F31" s="1" t="s">
        <v>49</v>
      </c>
      <c r="J31" s="11">
        <f>J23+J28</f>
        <v>6100</v>
      </c>
      <c r="K31" s="23">
        <f>K23+K28</f>
        <v>6097.09</v>
      </c>
      <c r="L31" s="135">
        <f>K31/J31</f>
        <v>0.99952295081967213</v>
      </c>
    </row>
    <row r="32" spans="2:12" ht="12.75" customHeight="1"/>
    <row r="33" spans="2:8" ht="12.75" customHeight="1">
      <c r="B33" s="1" t="s">
        <v>40</v>
      </c>
    </row>
    <row r="34" spans="2:8" ht="12.75" customHeight="1">
      <c r="B34" s="16" t="s">
        <v>41</v>
      </c>
      <c r="D34" s="1" t="s">
        <v>42</v>
      </c>
      <c r="H34" s="1" t="s">
        <v>43</v>
      </c>
    </row>
    <row r="35" spans="2:8" ht="12.75" customHeight="1">
      <c r="B35" s="1" t="s">
        <v>44</v>
      </c>
      <c r="H35" s="16" t="s">
        <v>45</v>
      </c>
    </row>
    <row r="36" spans="2:8" ht="12.75" customHeight="1"/>
    <row r="37" spans="2:8" ht="12.75" customHeight="1">
      <c r="B37" s="1" t="s">
        <v>46</v>
      </c>
      <c r="E37" s="1" t="s">
        <v>51</v>
      </c>
    </row>
    <row r="38" spans="2:8" ht="12.75" customHeight="1"/>
  </sheetData>
  <mergeCells count="5">
    <mergeCell ref="C21:I21"/>
    <mergeCell ref="C22:I22"/>
    <mergeCell ref="C25:I25"/>
    <mergeCell ref="C27:I27"/>
    <mergeCell ref="C26:I26"/>
  </mergeCells>
  <pageMargins left="0.74803149606299213" right="0.74803149606299213" top="0.98425196850393704" bottom="0.98425196850393704" header="0.51181102362204722" footer="0.51181102362204722"/>
  <pageSetup paperSize="9" scale="7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L38"/>
  <sheetViews>
    <sheetView showGridLines="0" tabSelected="1" zoomScaleNormal="100" workbookViewId="0">
      <selection activeCell="L37" sqref="L37"/>
    </sheetView>
  </sheetViews>
  <sheetFormatPr defaultRowHeight="12.75"/>
  <cols>
    <col min="1" max="1" width="3" style="1" customWidth="1"/>
    <col min="2" max="2" width="4.140625" style="1" customWidth="1"/>
    <col min="3" max="3" width="12" style="1" customWidth="1"/>
    <col min="4" max="9" width="9.140625" style="1"/>
    <col min="10" max="10" width="11.28515625" style="1" customWidth="1"/>
    <col min="11" max="11" width="13" style="1" customWidth="1"/>
    <col min="12" max="16384" width="9.140625" style="1"/>
  </cols>
  <sheetData>
    <row r="3" spans="2:11" ht="15.75">
      <c r="B3" s="8" t="s">
        <v>22</v>
      </c>
      <c r="K3" s="1" t="s">
        <v>23</v>
      </c>
    </row>
    <row r="4" spans="2:11">
      <c r="J4" s="15"/>
      <c r="K4" s="14" t="s">
        <v>91</v>
      </c>
    </row>
    <row r="6" spans="2:11">
      <c r="B6" s="1" t="s">
        <v>25</v>
      </c>
      <c r="D6" s="1" t="s">
        <v>57</v>
      </c>
    </row>
    <row r="9" spans="2:11">
      <c r="B9" s="1" t="s">
        <v>26</v>
      </c>
      <c r="D9" s="16" t="s">
        <v>27</v>
      </c>
      <c r="E9" s="1" t="s">
        <v>28</v>
      </c>
    </row>
    <row r="11" spans="2:11">
      <c r="B11" s="1" t="s">
        <v>29</v>
      </c>
    </row>
    <row r="12" spans="2:11">
      <c r="D12" s="1" t="s">
        <v>52</v>
      </c>
    </row>
    <row r="13" spans="2:11">
      <c r="D13" s="1" t="s">
        <v>53</v>
      </c>
    </row>
    <row r="15" spans="2:11">
      <c r="B15" s="1" t="s">
        <v>31</v>
      </c>
    </row>
    <row r="16" spans="2:11">
      <c r="D16" s="1" t="s">
        <v>32</v>
      </c>
    </row>
    <row r="18" spans="2:12">
      <c r="B18" s="1" t="s">
        <v>33</v>
      </c>
    </row>
    <row r="20" spans="2:12" ht="13.5" thickBot="1">
      <c r="B20" s="1" t="s">
        <v>34</v>
      </c>
    </row>
    <row r="21" spans="2:12" ht="29.25" customHeight="1" thickBot="1">
      <c r="B21" s="18" t="s">
        <v>35</v>
      </c>
      <c r="C21" s="171" t="s">
        <v>54</v>
      </c>
      <c r="D21" s="171"/>
      <c r="E21" s="171"/>
      <c r="F21" s="171"/>
      <c r="G21" s="171"/>
      <c r="H21" s="171"/>
      <c r="I21" s="171"/>
      <c r="J21" s="26" t="s">
        <v>78</v>
      </c>
      <c r="K21" s="26" t="s">
        <v>80</v>
      </c>
      <c r="L21" s="27" t="s">
        <v>79</v>
      </c>
    </row>
    <row r="22" spans="2:12" ht="14.25" thickTop="1" thickBot="1">
      <c r="B22" s="19">
        <v>1</v>
      </c>
      <c r="C22" s="175" t="s">
        <v>92</v>
      </c>
      <c r="D22" s="175"/>
      <c r="E22" s="175"/>
      <c r="F22" s="175"/>
      <c r="G22" s="175"/>
      <c r="H22" s="175"/>
      <c r="I22" s="175"/>
      <c r="J22" s="24">
        <v>7200</v>
      </c>
      <c r="K22" s="29">
        <v>7200</v>
      </c>
      <c r="L22" s="36">
        <f>K22/J22</f>
        <v>1</v>
      </c>
    </row>
    <row r="23" spans="2:12">
      <c r="I23" s="13" t="s">
        <v>37</v>
      </c>
      <c r="J23" s="11">
        <f>SUM(J22:J22)</f>
        <v>7200</v>
      </c>
      <c r="K23" s="34">
        <f>SUM(K22:K22)</f>
        <v>7200</v>
      </c>
      <c r="L23" s="37">
        <f>K23/J23</f>
        <v>1</v>
      </c>
    </row>
    <row r="24" spans="2:12" ht="13.5" thickBot="1">
      <c r="I24" s="13"/>
      <c r="J24" s="11"/>
    </row>
    <row r="25" spans="2:12" ht="13.5" thickBot="1">
      <c r="B25" s="20" t="s">
        <v>35</v>
      </c>
      <c r="C25" s="159" t="s">
        <v>56</v>
      </c>
      <c r="D25" s="159"/>
      <c r="E25" s="159"/>
      <c r="F25" s="159"/>
      <c r="G25" s="159"/>
      <c r="H25" s="159"/>
      <c r="I25" s="159"/>
      <c r="J25" s="26" t="s">
        <v>78</v>
      </c>
      <c r="K25" s="26" t="s">
        <v>80</v>
      </c>
      <c r="L25" s="27" t="s">
        <v>79</v>
      </c>
    </row>
    <row r="26" spans="2:12" ht="13.5" thickTop="1">
      <c r="B26" s="67">
        <v>1</v>
      </c>
      <c r="C26" s="160" t="s">
        <v>89</v>
      </c>
      <c r="D26" s="160"/>
      <c r="E26" s="160"/>
      <c r="F26" s="160"/>
      <c r="G26" s="160"/>
      <c r="H26" s="160"/>
      <c r="I26" s="176"/>
      <c r="J26" s="25">
        <v>1400</v>
      </c>
      <c r="K26" s="30">
        <v>869.2</v>
      </c>
      <c r="L26" s="31">
        <f>K26/J26</f>
        <v>0.62085714285714289</v>
      </c>
    </row>
    <row r="27" spans="2:12" ht="13.5" thickBot="1">
      <c r="B27" s="68">
        <v>2</v>
      </c>
      <c r="C27" s="177" t="s">
        <v>58</v>
      </c>
      <c r="D27" s="177"/>
      <c r="E27" s="177"/>
      <c r="F27" s="177"/>
      <c r="G27" s="177"/>
      <c r="H27" s="177"/>
      <c r="I27" s="178"/>
      <c r="J27" s="28">
        <v>1300</v>
      </c>
      <c r="K27" s="32">
        <v>1268.0999999999999</v>
      </c>
      <c r="L27" s="33">
        <f>K27/J27</f>
        <v>0.97546153846153838</v>
      </c>
    </row>
    <row r="28" spans="2:12">
      <c r="I28" s="13" t="s">
        <v>37</v>
      </c>
      <c r="J28" s="11">
        <f>SUM(J26:J27)</f>
        <v>2700</v>
      </c>
      <c r="K28" s="34">
        <f>SUM(K26:K27)</f>
        <v>2137.3000000000002</v>
      </c>
      <c r="L28" s="37">
        <f>K28/J28</f>
        <v>0.79159259259259263</v>
      </c>
    </row>
    <row r="29" spans="2:12">
      <c r="I29" s="13"/>
      <c r="J29" s="11"/>
    </row>
    <row r="30" spans="2:12">
      <c r="J30" s="5"/>
    </row>
    <row r="31" spans="2:12" ht="12.75" customHeight="1">
      <c r="B31" s="13" t="s">
        <v>38</v>
      </c>
      <c r="F31" s="1" t="s">
        <v>49</v>
      </c>
      <c r="J31" s="11">
        <f>J28+J23</f>
        <v>9900</v>
      </c>
      <c r="K31" s="23">
        <f>K28+K23</f>
        <v>9337.2999999999993</v>
      </c>
      <c r="L31" s="129">
        <f>K31/J31</f>
        <v>0.94316161616161609</v>
      </c>
    </row>
    <row r="32" spans="2:12" ht="12.75" customHeight="1"/>
    <row r="33" spans="2:8" ht="12.75" customHeight="1">
      <c r="B33" s="1" t="s">
        <v>40</v>
      </c>
    </row>
    <row r="34" spans="2:8" ht="12.75" customHeight="1">
      <c r="B34" s="16" t="s">
        <v>41</v>
      </c>
      <c r="D34" s="1" t="s">
        <v>42</v>
      </c>
      <c r="H34" s="1" t="s">
        <v>43</v>
      </c>
    </row>
    <row r="35" spans="2:8" ht="12.75" customHeight="1">
      <c r="B35" s="1" t="s">
        <v>44</v>
      </c>
      <c r="H35" s="16" t="s">
        <v>50</v>
      </c>
    </row>
    <row r="36" spans="2:8" ht="12.75" customHeight="1"/>
    <row r="37" spans="2:8" ht="12.75" customHeight="1">
      <c r="B37" s="1" t="s">
        <v>46</v>
      </c>
      <c r="E37" s="1" t="s">
        <v>51</v>
      </c>
    </row>
    <row r="38" spans="2:8" ht="12.75" customHeight="1"/>
  </sheetData>
  <mergeCells count="5">
    <mergeCell ref="C21:I21"/>
    <mergeCell ref="C22:I22"/>
    <mergeCell ref="C25:I25"/>
    <mergeCell ref="C26:I26"/>
    <mergeCell ref="C27:I27"/>
  </mergeCells>
  <pageMargins left="0.74803149606299213" right="0.74803149606299213" top="0.98425196850393704" bottom="0.98425196850393704" header="0.51181102362204722" footer="0.51181102362204722"/>
  <pageSetup paperSize="9" scale="81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Budżet</vt:lpstr>
      <vt:lpstr>priorytet1</vt:lpstr>
      <vt:lpstr>priorytet2</vt:lpstr>
      <vt:lpstr>priorytet3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</dc:creator>
  <cp:lastModifiedBy>Bożena</cp:lastModifiedBy>
  <cp:lastPrinted>2026-01-27T12:41:13Z</cp:lastPrinted>
  <dcterms:created xsi:type="dcterms:W3CDTF">2013-09-18T18:31:07Z</dcterms:created>
  <dcterms:modified xsi:type="dcterms:W3CDTF">2026-02-24T14:33:48Z</dcterms:modified>
</cp:coreProperties>
</file>