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ożena\Desktop\Plan finansowy 2023 rozliczenie\"/>
    </mc:Choice>
  </mc:AlternateContent>
  <xr:revisionPtr revIDLastSave="0" documentId="13_ncr:1_{BB04EB89-8AB1-40FD-9A8A-5F4466D2ADC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2023" sheetId="1" r:id="rId1"/>
  </sheets>
  <definedNames>
    <definedName name="_xlnm.Print_Area" localSheetId="0">'2023'!$A$1:$F$62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12" i="1" s="1"/>
  <c r="D33" i="1"/>
  <c r="F33" i="1" s="1"/>
  <c r="C33" i="1"/>
  <c r="F34" i="1"/>
  <c r="D36" i="1"/>
  <c r="E36" i="1"/>
  <c r="F45" i="1"/>
  <c r="F44" i="1"/>
  <c r="F43" i="1"/>
  <c r="F42" i="1"/>
  <c r="F41" i="1"/>
  <c r="F40" i="1"/>
  <c r="F39" i="1"/>
  <c r="F38" i="1"/>
  <c r="F37" i="1"/>
  <c r="F35" i="1"/>
  <c r="F32" i="1"/>
  <c r="F31" i="1"/>
  <c r="F30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1" i="1"/>
  <c r="F10" i="1"/>
  <c r="F9" i="1"/>
  <c r="F7" i="1"/>
  <c r="F6" i="1"/>
  <c r="E29" i="1"/>
  <c r="D29" i="1"/>
  <c r="F29" i="1" s="1"/>
  <c r="C29" i="1"/>
  <c r="C36" i="1"/>
  <c r="E20" i="1"/>
  <c r="D20" i="1"/>
  <c r="F20" i="1" s="1"/>
  <c r="C20" i="1"/>
  <c r="E13" i="1"/>
  <c r="D13" i="1"/>
  <c r="C13" i="1"/>
  <c r="C12" i="1" s="1"/>
  <c r="E8" i="1"/>
  <c r="E5" i="1" s="1"/>
  <c r="D8" i="1"/>
  <c r="D5" i="1" s="1"/>
  <c r="F5" i="1" s="1"/>
  <c r="C8" i="1"/>
  <c r="C5" i="1" s="1"/>
  <c r="D12" i="1" l="1"/>
  <c r="F12" i="1" s="1"/>
  <c r="F8" i="1"/>
  <c r="F13" i="1"/>
  <c r="E46" i="1"/>
  <c r="F36" i="1"/>
  <c r="C46" i="1"/>
  <c r="D46" i="1" l="1"/>
  <c r="E56" i="1"/>
  <c r="E48" i="1"/>
</calcChain>
</file>

<file path=xl/sharedStrings.xml><?xml version="1.0" encoding="utf-8"?>
<sst xmlns="http://schemas.openxmlformats.org/spreadsheetml/2006/main" count="74" uniqueCount="73">
  <si>
    <t>Sprawozdanie z wykonania planu finansowego za 2023 rok</t>
  </si>
  <si>
    <t>L.p.</t>
  </si>
  <si>
    <t>Treść</t>
  </si>
  <si>
    <t>PLAN NA 2023R.</t>
  </si>
  <si>
    <t xml:space="preserve"> PLAN NA 2023  po korektach</t>
  </si>
  <si>
    <t>WYKONANIE za  2023 r.</t>
  </si>
  <si>
    <t>%</t>
  </si>
  <si>
    <t>I</t>
  </si>
  <si>
    <t>Przychody Działalności Bieżącej</t>
  </si>
  <si>
    <t>Dotacje podmiotowe</t>
  </si>
  <si>
    <t>Przychody ze sprzedaży usług własnych</t>
  </si>
  <si>
    <t>Odsetki bankowe</t>
  </si>
  <si>
    <t>Dotacja z Biblioteki Narodowej</t>
  </si>
  <si>
    <t>Darowizny i inne</t>
  </si>
  <si>
    <t>II</t>
  </si>
  <si>
    <t>Koszty działalności bieżącej</t>
  </si>
  <si>
    <t>Wynagrodzenia osobowe</t>
  </si>
  <si>
    <t>Umowy cywilnoprawne</t>
  </si>
  <si>
    <t>Składki na ubezpieczenia społeczne</t>
  </si>
  <si>
    <t>Składki na Fundusz Pracy</t>
  </si>
  <si>
    <t>SkładkI na FGŚP</t>
  </si>
  <si>
    <t>Składka na Pracownicze Plany Kapitałowe</t>
  </si>
  <si>
    <t>Prasa</t>
  </si>
  <si>
    <t>Nagrody konkursowe</t>
  </si>
  <si>
    <t>Materiały na wystawę w Pręgowie</t>
  </si>
  <si>
    <t>Nagrody i poczęstunek na 75 lecie Biblioteki</t>
  </si>
  <si>
    <t>Materialy na imprezy w Kolbudah</t>
  </si>
  <si>
    <t>Pozostałe materiały i wyposażenie</t>
  </si>
  <si>
    <t>Zakup książek w tym:</t>
  </si>
  <si>
    <t>Zakup książek z dotacji samorządowej</t>
  </si>
  <si>
    <t>Zakup książek z dotacji z MKiDzN</t>
  </si>
  <si>
    <t>Zakup kodów do LEGIMI z dotacji MKiDzN</t>
  </si>
  <si>
    <t>Zakup książek z dochodów własnych</t>
  </si>
  <si>
    <t>Szkolenia pracowników</t>
  </si>
  <si>
    <t>Usługi związane z wystawą w Pręgowie</t>
  </si>
  <si>
    <t>Usługi związane z organizacją konkursu</t>
  </si>
  <si>
    <t>Pozostałe</t>
  </si>
  <si>
    <t>Energia i media</t>
  </si>
  <si>
    <t>Usługi zdrowotne</t>
  </si>
  <si>
    <t>Podróże służbowe</t>
  </si>
  <si>
    <t>Opłaty i składki</t>
  </si>
  <si>
    <t>III</t>
  </si>
  <si>
    <t>Wynik finansowy brutto</t>
  </si>
  <si>
    <t>Wynik finansowy po rozliczeniu zwrotu dotacji</t>
  </si>
  <si>
    <t>IV</t>
  </si>
  <si>
    <t>Z tytułu dostaw i usług</t>
  </si>
  <si>
    <t>Z tytułu wynagrodzeń</t>
  </si>
  <si>
    <t>Długoterminowe</t>
  </si>
  <si>
    <t>V</t>
  </si>
  <si>
    <t>Należności krótkoterminowe</t>
  </si>
  <si>
    <t>VI</t>
  </si>
  <si>
    <t>Wynik finansowy netto</t>
  </si>
  <si>
    <t>Data: 28-02-2024</t>
  </si>
  <si>
    <t>Dyrektor: Bożena Szpadzik</t>
  </si>
  <si>
    <t>Pozostałe przychody, w tym:</t>
  </si>
  <si>
    <t>Wynagrodzenia ogółem, w tym:</t>
  </si>
  <si>
    <t>Materiały i wyposażenie, w tym:</t>
  </si>
  <si>
    <t>Nagrody i materiały do konkursów  i imprez wewnątrzbibliotecznych</t>
  </si>
  <si>
    <t>Koszty BHP na rzecz pracowników</t>
  </si>
  <si>
    <t>Usługi obce, w tym:</t>
  </si>
  <si>
    <t>Krótkoterminowe, w tym:</t>
  </si>
  <si>
    <t>Zobowiązania, z tego:</t>
  </si>
  <si>
    <t>Zwrot niewykorzyst. dotacji za 2023 r.</t>
  </si>
  <si>
    <t>Usługi związane z imprezami w Kolbudach</t>
  </si>
  <si>
    <t>Zakup kodów do LEGIMI z dotacji samorządowej</t>
  </si>
  <si>
    <t>Dostęp do platformy LEGIMI, w tym:</t>
  </si>
  <si>
    <t>Sporządził – główny księgowy:</t>
  </si>
  <si>
    <t xml:space="preserve"> Agnieszka Konieczna</t>
  </si>
  <si>
    <t>Gminna Biblioteka Publiczna</t>
  </si>
  <si>
    <t>ul. Staromłyńska 1</t>
  </si>
  <si>
    <t>83-050 Kolbudy</t>
  </si>
  <si>
    <t>NIP: 593-23-23-431</t>
  </si>
  <si>
    <t>Telefon: (58) 682-69-24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</si>
</sst>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#,##0.00&quot; &quot;[$zł-415];&quot;-&quot;#,##0.00&quot; &quot;[$zł-415]"/>
  </numFmts>
  <fonts count="7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33">
    <xf numFmtId="0" fontId="0" fillId="0" borderId="0" xfId="0"/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/>
    <xf numFmtId="4" fontId="4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0" fontId="4" fillId="0" borderId="0" xfId="0" applyFont="1"/>
    <xf numFmtId="165" fontId="3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4" fontId="6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showGridLines="0" tabSelected="1" topLeftCell="A7" zoomScale="130" zoomScaleNormal="130" workbookViewId="0">
      <selection activeCell="H19" sqref="H19"/>
    </sheetView>
  </sheetViews>
  <sheetFormatPr defaultRowHeight="14.25"/>
  <cols>
    <col min="1" max="1" width="4" style="3" customWidth="1"/>
    <col min="2" max="2" width="42.25" style="3" customWidth="1"/>
    <col min="3" max="3" width="15.875" style="2" customWidth="1"/>
    <col min="4" max="4" width="15.25" style="2" customWidth="1"/>
    <col min="5" max="5" width="15.125" style="3" customWidth="1"/>
    <col min="6" max="6" width="13.25" style="2" customWidth="1"/>
    <col min="7" max="7" width="10.875" style="2" customWidth="1"/>
    <col min="8" max="256" width="10.875" style="3" customWidth="1"/>
    <col min="257" max="257" width="9" style="3" customWidth="1"/>
    <col min="258" max="16384" width="9" style="3"/>
  </cols>
  <sheetData>
    <row r="1" spans="1:7" ht="15">
      <c r="A1" s="7"/>
      <c r="B1" s="1"/>
    </row>
    <row r="2" spans="1:7" s="29" customFormat="1" ht="20.25">
      <c r="A2" s="31" t="s">
        <v>0</v>
      </c>
      <c r="B2" s="31"/>
      <c r="C2" s="31"/>
      <c r="D2" s="31"/>
      <c r="E2" s="31"/>
      <c r="F2" s="31"/>
      <c r="G2" s="28"/>
    </row>
    <row r="3" spans="1:7" ht="4.5" customHeight="1">
      <c r="B3" s="1"/>
    </row>
    <row r="4" spans="1:7" ht="28.5">
      <c r="A4" s="23" t="s">
        <v>1</v>
      </c>
      <c r="B4" s="24" t="s">
        <v>2</v>
      </c>
      <c r="C4" s="25" t="s">
        <v>3</v>
      </c>
      <c r="D4" s="25" t="s">
        <v>4</v>
      </c>
      <c r="E4" s="24" t="s">
        <v>5</v>
      </c>
      <c r="F4" s="26" t="s">
        <v>6</v>
      </c>
    </row>
    <row r="5" spans="1:7" s="14" customFormat="1" ht="15">
      <c r="A5" s="9" t="s">
        <v>7</v>
      </c>
      <c r="B5" s="10" t="s">
        <v>8</v>
      </c>
      <c r="C5" s="11">
        <f>C6+C7+C8</f>
        <v>634580</v>
      </c>
      <c r="D5" s="11">
        <f>D6+D7+D8</f>
        <v>649680</v>
      </c>
      <c r="E5" s="11">
        <f>E6+E7+E8</f>
        <v>649545.69999999995</v>
      </c>
      <c r="F5" s="12">
        <f>IF(D5=0,0,E5/D5*100)</f>
        <v>99.979328284693992</v>
      </c>
      <c r="G5" s="13"/>
    </row>
    <row r="6" spans="1:7" s="14" customFormat="1" ht="15">
      <c r="A6" s="15">
        <v>1</v>
      </c>
      <c r="B6" s="16" t="s">
        <v>9</v>
      </c>
      <c r="C6" s="17">
        <v>632580</v>
      </c>
      <c r="D6" s="17">
        <v>632580</v>
      </c>
      <c r="E6" s="17">
        <v>632580</v>
      </c>
      <c r="F6" s="12">
        <f t="shared" ref="F6:F45" si="0">IF(D6=0,0,E6/D6*100)</f>
        <v>100</v>
      </c>
      <c r="G6" s="13"/>
    </row>
    <row r="7" spans="1:7" s="14" customFormat="1" ht="15">
      <c r="A7" s="18">
        <v>2</v>
      </c>
      <c r="B7" s="16" t="s">
        <v>10</v>
      </c>
      <c r="C7" s="17">
        <v>2000</v>
      </c>
      <c r="D7" s="17">
        <v>2500</v>
      </c>
      <c r="E7" s="17">
        <v>2365.6999999999998</v>
      </c>
      <c r="F7" s="12">
        <f t="shared" si="0"/>
        <v>94.627999999999986</v>
      </c>
      <c r="G7" s="13"/>
    </row>
    <row r="8" spans="1:7" s="14" customFormat="1" ht="15">
      <c r="A8" s="15">
        <v>3</v>
      </c>
      <c r="B8" s="16" t="s">
        <v>54</v>
      </c>
      <c r="C8" s="17">
        <f>SUM(C9:C11)</f>
        <v>0</v>
      </c>
      <c r="D8" s="17">
        <f>+D9+D10</f>
        <v>14600</v>
      </c>
      <c r="E8" s="17">
        <f>SUM(E9+E10+E11)</f>
        <v>14600</v>
      </c>
      <c r="F8" s="12">
        <f t="shared" si="0"/>
        <v>100</v>
      </c>
      <c r="G8" s="13"/>
    </row>
    <row r="9" spans="1:7" s="14" customFormat="1" ht="15">
      <c r="A9" s="15"/>
      <c r="B9" s="27" t="s">
        <v>11</v>
      </c>
      <c r="C9" s="17">
        <v>0</v>
      </c>
      <c r="D9" s="17">
        <v>0</v>
      </c>
      <c r="E9" s="17">
        <v>0</v>
      </c>
      <c r="F9" s="12">
        <f t="shared" si="0"/>
        <v>0</v>
      </c>
      <c r="G9" s="13"/>
    </row>
    <row r="10" spans="1:7" s="14" customFormat="1" ht="15">
      <c r="A10" s="15"/>
      <c r="B10" s="27" t="s">
        <v>12</v>
      </c>
      <c r="C10" s="17">
        <v>0</v>
      </c>
      <c r="D10" s="17">
        <v>14600</v>
      </c>
      <c r="E10" s="17">
        <v>14600</v>
      </c>
      <c r="F10" s="12">
        <f t="shared" si="0"/>
        <v>100</v>
      </c>
      <c r="G10" s="13"/>
    </row>
    <row r="11" spans="1:7" s="14" customFormat="1" ht="15">
      <c r="A11" s="15"/>
      <c r="B11" s="27" t="s">
        <v>13</v>
      </c>
      <c r="C11" s="17">
        <v>0</v>
      </c>
      <c r="D11" s="17">
        <v>0</v>
      </c>
      <c r="E11" s="17">
        <v>0</v>
      </c>
      <c r="F11" s="12">
        <f t="shared" si="0"/>
        <v>0</v>
      </c>
      <c r="G11" s="13"/>
    </row>
    <row r="12" spans="1:7" s="14" customFormat="1" ht="15">
      <c r="A12" s="9" t="s">
        <v>14</v>
      </c>
      <c r="B12" s="10" t="s">
        <v>15</v>
      </c>
      <c r="C12" s="11">
        <f>C13+C20+C29+C33+C36+C44+C45+C43+C42</f>
        <v>634580</v>
      </c>
      <c r="D12" s="11">
        <f t="shared" ref="D12:E12" si="1">D13+D20+D29+D33+D36+D44+D45+D43+D42</f>
        <v>649680</v>
      </c>
      <c r="E12" s="11">
        <f t="shared" si="1"/>
        <v>641514.86</v>
      </c>
      <c r="F12" s="12">
        <f t="shared" si="0"/>
        <v>98.743205885974632</v>
      </c>
      <c r="G12" s="13"/>
    </row>
    <row r="13" spans="1:7" s="14" customFormat="1" ht="15">
      <c r="A13" s="15">
        <v>1</v>
      </c>
      <c r="B13" s="16" t="s">
        <v>55</v>
      </c>
      <c r="C13" s="17">
        <f>SUM(C14:C19)</f>
        <v>458930</v>
      </c>
      <c r="D13" s="17">
        <f>SUM(D14:D19)</f>
        <v>455820</v>
      </c>
      <c r="E13" s="17">
        <f>SUM(E14:E19)</f>
        <v>448318.41000000003</v>
      </c>
      <c r="F13" s="12">
        <f t="shared" si="0"/>
        <v>98.354264841384762</v>
      </c>
      <c r="G13" s="13"/>
    </row>
    <row r="14" spans="1:7" s="14" customFormat="1" ht="15">
      <c r="A14" s="15"/>
      <c r="B14" s="27" t="s">
        <v>16</v>
      </c>
      <c r="C14" s="17">
        <v>313765</v>
      </c>
      <c r="D14" s="17">
        <v>311515</v>
      </c>
      <c r="E14" s="17">
        <v>311465.90000000002</v>
      </c>
      <c r="F14" s="12">
        <f t="shared" si="0"/>
        <v>99.984238319182069</v>
      </c>
      <c r="G14" s="13"/>
    </row>
    <row r="15" spans="1:7" s="14" customFormat="1" ht="15">
      <c r="A15" s="15"/>
      <c r="B15" s="27" t="s">
        <v>17</v>
      </c>
      <c r="C15" s="17">
        <v>66384</v>
      </c>
      <c r="D15" s="17">
        <v>68634</v>
      </c>
      <c r="E15" s="17">
        <v>68630</v>
      </c>
      <c r="F15" s="12">
        <f t="shared" si="0"/>
        <v>99.994171984730599</v>
      </c>
      <c r="G15" s="13"/>
    </row>
    <row r="16" spans="1:7" s="14" customFormat="1" ht="15">
      <c r="A16" s="15"/>
      <c r="B16" s="27" t="s">
        <v>18</v>
      </c>
      <c r="C16" s="17">
        <v>65815</v>
      </c>
      <c r="D16" s="17">
        <v>65815</v>
      </c>
      <c r="E16" s="17">
        <v>59998.69</v>
      </c>
      <c r="F16" s="12">
        <f t="shared" si="0"/>
        <v>91.162637696573739</v>
      </c>
      <c r="G16" s="13"/>
    </row>
    <row r="17" spans="1:7" s="14" customFormat="1" ht="15">
      <c r="A17" s="15"/>
      <c r="B17" s="27" t="s">
        <v>19</v>
      </c>
      <c r="C17" s="17">
        <v>7885</v>
      </c>
      <c r="D17" s="17">
        <v>7185</v>
      </c>
      <c r="E17" s="17">
        <v>5709.83</v>
      </c>
      <c r="F17" s="12">
        <f t="shared" si="0"/>
        <v>79.468754349338894</v>
      </c>
      <c r="G17" s="13"/>
    </row>
    <row r="18" spans="1:7" s="14" customFormat="1" ht="15">
      <c r="A18" s="15"/>
      <c r="B18" s="27" t="s">
        <v>20</v>
      </c>
      <c r="C18" s="17">
        <v>322</v>
      </c>
      <c r="D18" s="17">
        <v>322</v>
      </c>
      <c r="E18" s="17">
        <v>232.98</v>
      </c>
      <c r="F18" s="12">
        <f t="shared" si="0"/>
        <v>72.354037267080741</v>
      </c>
      <c r="G18" s="13"/>
    </row>
    <row r="19" spans="1:7" s="14" customFormat="1" ht="15">
      <c r="A19" s="15"/>
      <c r="B19" s="27" t="s">
        <v>21</v>
      </c>
      <c r="C19" s="17">
        <v>4759</v>
      </c>
      <c r="D19" s="17">
        <v>2349</v>
      </c>
      <c r="E19" s="17">
        <v>2281.0100000000002</v>
      </c>
      <c r="F19" s="12">
        <f t="shared" si="0"/>
        <v>97.105576841209029</v>
      </c>
      <c r="G19" s="13"/>
    </row>
    <row r="20" spans="1:7" s="14" customFormat="1" ht="15">
      <c r="A20" s="15">
        <v>2</v>
      </c>
      <c r="B20" s="16" t="s">
        <v>56</v>
      </c>
      <c r="C20" s="17">
        <f>SUM(C21:C28)</f>
        <v>27260</v>
      </c>
      <c r="D20" s="17">
        <f>SUM(D21:D28)</f>
        <v>36690</v>
      </c>
      <c r="E20" s="17">
        <f>SUM(E21:E28)</f>
        <v>36620.869999999995</v>
      </c>
      <c r="F20" s="12">
        <f t="shared" si="0"/>
        <v>99.811583537748689</v>
      </c>
      <c r="G20" s="13"/>
    </row>
    <row r="21" spans="1:7" s="14" customFormat="1" ht="15">
      <c r="A21" s="15"/>
      <c r="B21" s="27" t="s">
        <v>22</v>
      </c>
      <c r="C21" s="17">
        <v>5000</v>
      </c>
      <c r="D21" s="17">
        <v>5100</v>
      </c>
      <c r="E21" s="17">
        <v>5092.7</v>
      </c>
      <c r="F21" s="12">
        <f t="shared" si="0"/>
        <v>99.856862745098042</v>
      </c>
      <c r="G21" s="13"/>
    </row>
    <row r="22" spans="1:7" s="14" customFormat="1" ht="28.5">
      <c r="A22" s="15"/>
      <c r="B22" s="27" t="s">
        <v>57</v>
      </c>
      <c r="C22" s="17">
        <v>300</v>
      </c>
      <c r="D22" s="17">
        <v>300</v>
      </c>
      <c r="E22" s="17">
        <v>297.55</v>
      </c>
      <c r="F22" s="12">
        <f t="shared" si="0"/>
        <v>99.183333333333337</v>
      </c>
      <c r="G22" s="13"/>
    </row>
    <row r="23" spans="1:7" s="14" customFormat="1" ht="15">
      <c r="A23" s="15"/>
      <c r="B23" s="27" t="s">
        <v>58</v>
      </c>
      <c r="C23" s="17">
        <v>1500</v>
      </c>
      <c r="D23" s="17">
        <v>1500</v>
      </c>
      <c r="E23" s="17">
        <v>1500</v>
      </c>
      <c r="F23" s="12">
        <f t="shared" si="0"/>
        <v>100</v>
      </c>
      <c r="G23" s="13"/>
    </row>
    <row r="24" spans="1:7" s="14" customFormat="1" ht="15">
      <c r="A24" s="15"/>
      <c r="B24" s="27" t="s">
        <v>23</v>
      </c>
      <c r="C24" s="17">
        <v>2000</v>
      </c>
      <c r="D24" s="17">
        <v>2000</v>
      </c>
      <c r="E24" s="17">
        <v>1993.44</v>
      </c>
      <c r="F24" s="12">
        <f t="shared" si="0"/>
        <v>99.672000000000011</v>
      </c>
      <c r="G24" s="13"/>
    </row>
    <row r="25" spans="1:7" s="14" customFormat="1" ht="15">
      <c r="A25" s="15"/>
      <c r="B25" s="27" t="s">
        <v>24</v>
      </c>
      <c r="C25" s="17">
        <v>350</v>
      </c>
      <c r="D25" s="17">
        <v>1380</v>
      </c>
      <c r="E25" s="17">
        <v>1370.17</v>
      </c>
      <c r="F25" s="12">
        <f t="shared" si="0"/>
        <v>99.287681159420288</v>
      </c>
      <c r="G25" s="13"/>
    </row>
    <row r="26" spans="1:7" s="14" customFormat="1" ht="15">
      <c r="A26" s="15"/>
      <c r="B26" s="27" t="s">
        <v>25</v>
      </c>
      <c r="C26" s="17">
        <v>1000</v>
      </c>
      <c r="D26" s="17">
        <v>1500</v>
      </c>
      <c r="E26" s="17">
        <v>1469.07</v>
      </c>
      <c r="F26" s="12">
        <f t="shared" si="0"/>
        <v>97.937999999999988</v>
      </c>
      <c r="G26" s="13"/>
    </row>
    <row r="27" spans="1:7" s="14" customFormat="1" ht="15">
      <c r="A27" s="15"/>
      <c r="B27" s="27" t="s">
        <v>26</v>
      </c>
      <c r="C27" s="17">
        <v>350</v>
      </c>
      <c r="D27" s="17">
        <v>650</v>
      </c>
      <c r="E27" s="17">
        <v>638.39</v>
      </c>
      <c r="F27" s="12">
        <f t="shared" si="0"/>
        <v>98.213846153846148</v>
      </c>
      <c r="G27" s="13"/>
    </row>
    <row r="28" spans="1:7" s="14" customFormat="1" ht="15">
      <c r="A28" s="15"/>
      <c r="B28" s="27" t="s">
        <v>27</v>
      </c>
      <c r="C28" s="17">
        <v>16760</v>
      </c>
      <c r="D28" s="17">
        <v>24260</v>
      </c>
      <c r="E28" s="17">
        <v>24259.55</v>
      </c>
      <c r="F28" s="12">
        <f t="shared" si="0"/>
        <v>99.998145094806262</v>
      </c>
      <c r="G28" s="13"/>
    </row>
    <row r="29" spans="1:7" s="14" customFormat="1" ht="15">
      <c r="A29" s="15">
        <v>3</v>
      </c>
      <c r="B29" s="16" t="s">
        <v>28</v>
      </c>
      <c r="C29" s="13">
        <f>C30+C31+C32</f>
        <v>32000</v>
      </c>
      <c r="D29" s="13">
        <f>D30+D31+D32</f>
        <v>39000</v>
      </c>
      <c r="E29" s="13">
        <f>E30+E31+E32</f>
        <v>38944.959999999999</v>
      </c>
      <c r="F29" s="12">
        <f t="shared" si="0"/>
        <v>99.858871794871789</v>
      </c>
      <c r="G29" s="13"/>
    </row>
    <row r="30" spans="1:7" s="14" customFormat="1" ht="15">
      <c r="A30" s="15"/>
      <c r="B30" s="27" t="s">
        <v>29</v>
      </c>
      <c r="C30" s="17">
        <v>30000</v>
      </c>
      <c r="D30" s="17">
        <v>29900</v>
      </c>
      <c r="E30" s="17">
        <v>29899.9</v>
      </c>
      <c r="F30" s="12">
        <f t="shared" si="0"/>
        <v>99.99966555183947</v>
      </c>
      <c r="G30" s="13"/>
    </row>
    <row r="31" spans="1:7" s="14" customFormat="1" ht="15">
      <c r="A31" s="15"/>
      <c r="B31" s="27" t="s">
        <v>30</v>
      </c>
      <c r="C31" s="17">
        <v>0</v>
      </c>
      <c r="D31" s="17">
        <v>6600</v>
      </c>
      <c r="E31" s="17">
        <v>6600</v>
      </c>
      <c r="F31" s="12">
        <f t="shared" si="0"/>
        <v>100</v>
      </c>
      <c r="G31" s="13"/>
    </row>
    <row r="32" spans="1:7" s="14" customFormat="1" ht="15">
      <c r="A32" s="15"/>
      <c r="B32" s="27" t="s">
        <v>32</v>
      </c>
      <c r="C32" s="17">
        <v>2000</v>
      </c>
      <c r="D32" s="17">
        <v>2500</v>
      </c>
      <c r="E32" s="17">
        <v>2445.06</v>
      </c>
      <c r="F32" s="12">
        <f t="shared" si="0"/>
        <v>97.802400000000006</v>
      </c>
      <c r="G32" s="13"/>
    </row>
    <row r="33" spans="1:9" s="14" customFormat="1" ht="15">
      <c r="A33" s="15">
        <v>4</v>
      </c>
      <c r="B33" s="16" t="s">
        <v>65</v>
      </c>
      <c r="C33" s="17">
        <f>C34+C35</f>
        <v>30600</v>
      </c>
      <c r="D33" s="17">
        <f t="shared" ref="D33:E33" si="2">D34+D35</f>
        <v>46600</v>
      </c>
      <c r="E33" s="17">
        <f t="shared" si="2"/>
        <v>46600</v>
      </c>
      <c r="F33" s="12">
        <f t="shared" si="0"/>
        <v>100</v>
      </c>
      <c r="G33" s="13"/>
    </row>
    <row r="34" spans="1:9" s="14" customFormat="1" ht="15">
      <c r="A34" s="15"/>
      <c r="B34" s="27" t="s">
        <v>64</v>
      </c>
      <c r="C34" s="17">
        <v>30600</v>
      </c>
      <c r="D34" s="17">
        <v>38600</v>
      </c>
      <c r="E34" s="17">
        <v>38600</v>
      </c>
      <c r="F34" s="12">
        <f t="shared" ref="F34" si="3">IF(D34=0,0,E34/D34*100)</f>
        <v>100</v>
      </c>
      <c r="G34" s="13"/>
    </row>
    <row r="35" spans="1:9" s="14" customFormat="1" ht="15">
      <c r="A35" s="15"/>
      <c r="B35" s="27" t="s">
        <v>31</v>
      </c>
      <c r="C35" s="17">
        <v>0</v>
      </c>
      <c r="D35" s="17">
        <v>8000</v>
      </c>
      <c r="E35" s="17">
        <v>8000</v>
      </c>
      <c r="F35" s="12">
        <f t="shared" si="0"/>
        <v>100</v>
      </c>
      <c r="G35" s="13"/>
    </row>
    <row r="36" spans="1:9" s="14" customFormat="1" ht="15">
      <c r="A36" s="15">
        <v>5</v>
      </c>
      <c r="B36" s="16" t="s">
        <v>59</v>
      </c>
      <c r="C36" s="17">
        <f>SUM(C37:C41)</f>
        <v>61220</v>
      </c>
      <c r="D36" s="17">
        <f>SUM(D37:D41)</f>
        <v>64120</v>
      </c>
      <c r="E36" s="17">
        <f>SUM(E37:E41)</f>
        <v>64023.83</v>
      </c>
      <c r="F36" s="12">
        <f t="shared" si="0"/>
        <v>99.850015595757952</v>
      </c>
      <c r="G36" s="13"/>
    </row>
    <row r="37" spans="1:9" s="14" customFormat="1" ht="15">
      <c r="A37" s="15"/>
      <c r="B37" s="27" t="s">
        <v>33</v>
      </c>
      <c r="C37" s="17">
        <v>12000</v>
      </c>
      <c r="D37" s="17">
        <v>12000</v>
      </c>
      <c r="E37" s="17">
        <v>11954</v>
      </c>
      <c r="F37" s="12">
        <f t="shared" si="0"/>
        <v>99.61666666666666</v>
      </c>
      <c r="G37" s="13"/>
      <c r="I37" s="13"/>
    </row>
    <row r="38" spans="1:9" s="14" customFormat="1" ht="15">
      <c r="A38" s="15"/>
      <c r="B38" s="27" t="s">
        <v>34</v>
      </c>
      <c r="C38" s="17">
        <v>1400</v>
      </c>
      <c r="D38" s="17">
        <v>2600</v>
      </c>
      <c r="E38" s="17">
        <v>2595.5</v>
      </c>
      <c r="F38" s="12">
        <f t="shared" si="0"/>
        <v>99.82692307692308</v>
      </c>
      <c r="G38" s="13"/>
    </row>
    <row r="39" spans="1:9" s="14" customFormat="1" ht="15">
      <c r="A39" s="15"/>
      <c r="B39" s="27" t="s">
        <v>35</v>
      </c>
      <c r="C39" s="17">
        <v>500</v>
      </c>
      <c r="D39" s="17">
        <v>1700</v>
      </c>
      <c r="E39" s="17">
        <v>1685.76</v>
      </c>
      <c r="F39" s="12">
        <f t="shared" si="0"/>
        <v>99.162352941176465</v>
      </c>
      <c r="G39" s="13"/>
    </row>
    <row r="40" spans="1:9" s="14" customFormat="1" ht="16.5" customHeight="1">
      <c r="A40" s="15"/>
      <c r="B40" s="27" t="s">
        <v>63</v>
      </c>
      <c r="C40" s="17">
        <v>1400</v>
      </c>
      <c r="D40" s="17">
        <v>3650</v>
      </c>
      <c r="E40" s="17">
        <v>3623</v>
      </c>
      <c r="F40" s="12">
        <f t="shared" si="0"/>
        <v>99.260273972602747</v>
      </c>
      <c r="G40" s="13"/>
    </row>
    <row r="41" spans="1:9" s="14" customFormat="1" ht="15">
      <c r="A41" s="15"/>
      <c r="B41" s="27" t="s">
        <v>36</v>
      </c>
      <c r="C41" s="17">
        <v>45920</v>
      </c>
      <c r="D41" s="17">
        <v>44170</v>
      </c>
      <c r="E41" s="17">
        <v>44165.57</v>
      </c>
      <c r="F41" s="12">
        <f t="shared" si="0"/>
        <v>99.989970568258997</v>
      </c>
      <c r="G41" s="13"/>
    </row>
    <row r="42" spans="1:9" s="14" customFormat="1" ht="15">
      <c r="A42" s="15">
        <v>6</v>
      </c>
      <c r="B42" s="16" t="s">
        <v>37</v>
      </c>
      <c r="C42" s="17">
        <v>20700</v>
      </c>
      <c r="D42" s="17">
        <v>3500</v>
      </c>
      <c r="E42" s="17">
        <v>3264.24</v>
      </c>
      <c r="F42" s="12">
        <f t="shared" si="0"/>
        <v>93.263999999999996</v>
      </c>
      <c r="G42" s="13"/>
    </row>
    <row r="43" spans="1:9" s="14" customFormat="1" ht="15">
      <c r="A43" s="15">
        <v>7</v>
      </c>
      <c r="B43" s="16" t="s">
        <v>38</v>
      </c>
      <c r="C43" s="17">
        <v>700</v>
      </c>
      <c r="D43" s="17">
        <v>700</v>
      </c>
      <c r="E43" s="17">
        <v>552</v>
      </c>
      <c r="F43" s="12">
        <f t="shared" si="0"/>
        <v>78.857142857142861</v>
      </c>
      <c r="G43" s="13"/>
    </row>
    <row r="44" spans="1:9" s="14" customFormat="1" ht="15">
      <c r="A44" s="15">
        <v>8</v>
      </c>
      <c r="B44" s="16" t="s">
        <v>39</v>
      </c>
      <c r="C44" s="17">
        <v>1750</v>
      </c>
      <c r="D44" s="17">
        <v>1830</v>
      </c>
      <c r="E44" s="17">
        <v>1812.55</v>
      </c>
      <c r="F44" s="12">
        <f t="shared" si="0"/>
        <v>99.046448087431699</v>
      </c>
      <c r="G44" s="13"/>
    </row>
    <row r="45" spans="1:9" s="14" customFormat="1" ht="15">
      <c r="A45" s="15">
        <v>9</v>
      </c>
      <c r="B45" s="16" t="s">
        <v>40</v>
      </c>
      <c r="C45" s="17">
        <v>1420</v>
      </c>
      <c r="D45" s="17">
        <v>1420</v>
      </c>
      <c r="E45" s="17">
        <v>1378</v>
      </c>
      <c r="F45" s="12">
        <f t="shared" si="0"/>
        <v>97.042253521126767</v>
      </c>
      <c r="G45" s="13"/>
    </row>
    <row r="46" spans="1:9" s="14" customFormat="1" ht="15">
      <c r="A46" s="9" t="s">
        <v>41</v>
      </c>
      <c r="B46" s="10" t="s">
        <v>42</v>
      </c>
      <c r="C46" s="11">
        <f>C5-C12</f>
        <v>0</v>
      </c>
      <c r="D46" s="11">
        <f>D5-D12</f>
        <v>0</v>
      </c>
      <c r="E46" s="11">
        <f>E5-E12</f>
        <v>8030.8399999999674</v>
      </c>
      <c r="F46" s="12"/>
      <c r="G46" s="13"/>
    </row>
    <row r="47" spans="1:9" s="14" customFormat="1" ht="15">
      <c r="A47" s="9"/>
      <c r="B47" s="10" t="s">
        <v>62</v>
      </c>
      <c r="C47" s="11"/>
      <c r="D47" s="11"/>
      <c r="E47" s="11">
        <v>-8110.2</v>
      </c>
      <c r="F47" s="12"/>
      <c r="G47" s="13"/>
    </row>
    <row r="48" spans="1:9" s="14" customFormat="1" ht="15">
      <c r="A48" s="9"/>
      <c r="B48" s="10" t="s">
        <v>43</v>
      </c>
      <c r="C48" s="11"/>
      <c r="D48" s="11"/>
      <c r="E48" s="11">
        <f>E46+E47</f>
        <v>-79.360000000032414</v>
      </c>
      <c r="F48" s="12"/>
      <c r="G48" s="13"/>
    </row>
    <row r="49" spans="1:7" s="14" customFormat="1" ht="15">
      <c r="A49" s="9" t="s">
        <v>44</v>
      </c>
      <c r="B49" s="10" t="s">
        <v>61</v>
      </c>
      <c r="C49" s="17">
        <v>6000</v>
      </c>
      <c r="D49" s="17">
        <v>6000</v>
      </c>
      <c r="E49" s="11">
        <v>0</v>
      </c>
      <c r="F49" s="12"/>
      <c r="G49" s="13"/>
    </row>
    <row r="50" spans="1:7" s="14" customFormat="1" ht="15">
      <c r="A50" s="15">
        <v>1</v>
      </c>
      <c r="B50" s="16" t="s">
        <v>60</v>
      </c>
      <c r="C50" s="17">
        <v>6000</v>
      </c>
      <c r="D50" s="17">
        <v>6000</v>
      </c>
      <c r="E50" s="17">
        <v>0</v>
      </c>
      <c r="F50" s="12"/>
      <c r="G50" s="13"/>
    </row>
    <row r="51" spans="1:7" s="14" customFormat="1" ht="15">
      <c r="A51" s="15"/>
      <c r="B51" s="27" t="s">
        <v>45</v>
      </c>
      <c r="C51" s="17">
        <v>6000</v>
      </c>
      <c r="D51" s="17">
        <v>6000</v>
      </c>
      <c r="E51" s="17">
        <v>0</v>
      </c>
      <c r="F51" s="12"/>
      <c r="G51" s="13"/>
    </row>
    <row r="52" spans="1:7" s="14" customFormat="1" ht="15">
      <c r="A52" s="15"/>
      <c r="B52" s="27" t="s">
        <v>46</v>
      </c>
      <c r="C52" s="17">
        <v>0</v>
      </c>
      <c r="D52" s="17">
        <v>0</v>
      </c>
      <c r="E52" s="17">
        <v>0</v>
      </c>
      <c r="F52" s="12"/>
      <c r="G52" s="13"/>
    </row>
    <row r="53" spans="1:7" s="14" customFormat="1" ht="15">
      <c r="A53" s="15">
        <v>2</v>
      </c>
      <c r="B53" s="16" t="s">
        <v>47</v>
      </c>
      <c r="C53" s="19"/>
      <c r="D53" s="19"/>
      <c r="E53" s="17"/>
      <c r="F53" s="12"/>
      <c r="G53" s="13"/>
    </row>
    <row r="54" spans="1:7" s="22" customFormat="1" ht="15">
      <c r="A54" s="9" t="s">
        <v>48</v>
      </c>
      <c r="B54" s="20" t="s">
        <v>49</v>
      </c>
      <c r="C54" s="12">
        <v>0</v>
      </c>
      <c r="D54" s="12">
        <v>0</v>
      </c>
      <c r="E54" s="11">
        <v>0</v>
      </c>
      <c r="F54" s="12"/>
      <c r="G54" s="21"/>
    </row>
    <row r="55" spans="1:7" s="14" customFormat="1" ht="15">
      <c r="A55" s="15"/>
      <c r="B55" s="27" t="s">
        <v>45</v>
      </c>
      <c r="C55" s="19">
        <v>0</v>
      </c>
      <c r="D55" s="19">
        <v>0</v>
      </c>
      <c r="E55" s="17">
        <v>0</v>
      </c>
      <c r="F55" s="12"/>
      <c r="G55" s="13"/>
    </row>
    <row r="56" spans="1:7" s="14" customFormat="1" ht="15">
      <c r="A56" s="9" t="s">
        <v>50</v>
      </c>
      <c r="B56" s="10" t="s">
        <v>51</v>
      </c>
      <c r="C56" s="12"/>
      <c r="D56" s="12"/>
      <c r="E56" s="11">
        <f>E46-E49+E54</f>
        <v>8030.8399999999674</v>
      </c>
      <c r="F56" s="12"/>
      <c r="G56" s="13"/>
    </row>
    <row r="57" spans="1:7" ht="15">
      <c r="B57" s="1"/>
      <c r="E57" s="7"/>
    </row>
    <row r="58" spans="1:7">
      <c r="B58" s="3" t="s">
        <v>68</v>
      </c>
      <c r="C58" s="32" t="s">
        <v>52</v>
      </c>
      <c r="D58" s="32"/>
      <c r="E58" s="32"/>
    </row>
    <row r="59" spans="1:7">
      <c r="B59" s="3" t="s">
        <v>69</v>
      </c>
      <c r="C59" s="32" t="s">
        <v>66</v>
      </c>
      <c r="D59" s="32"/>
      <c r="E59" s="32"/>
    </row>
    <row r="60" spans="1:7">
      <c r="B60" s="3" t="s">
        <v>70</v>
      </c>
      <c r="C60" s="32" t="s">
        <v>67</v>
      </c>
      <c r="D60" s="32"/>
      <c r="E60" s="30"/>
    </row>
    <row r="61" spans="1:7">
      <c r="B61" s="3" t="s">
        <v>71</v>
      </c>
      <c r="C61" s="30"/>
      <c r="D61" s="30"/>
      <c r="E61" s="30"/>
    </row>
    <row r="62" spans="1:7">
      <c r="B62" s="2" t="s">
        <v>72</v>
      </c>
      <c r="C62" s="32" t="s">
        <v>53</v>
      </c>
      <c r="D62" s="32"/>
      <c r="E62" s="32"/>
    </row>
    <row r="63" spans="1:7">
      <c r="B63" s="1"/>
      <c r="E63" s="8"/>
    </row>
    <row r="64" spans="1:7">
      <c r="B64" s="1"/>
    </row>
    <row r="65" spans="2:5">
      <c r="B65" s="1"/>
    </row>
    <row r="66" spans="2:5" ht="15">
      <c r="B66" s="1"/>
      <c r="C66" s="4"/>
      <c r="D66" s="4"/>
      <c r="E66" s="5"/>
    </row>
    <row r="67" spans="2:5">
      <c r="B67" s="1"/>
    </row>
    <row r="68" spans="2:5">
      <c r="B68" s="1"/>
      <c r="E68" s="6"/>
    </row>
    <row r="69" spans="2:5">
      <c r="B69" s="1"/>
      <c r="E69" s="6"/>
    </row>
    <row r="70" spans="2:5">
      <c r="B70" s="1"/>
      <c r="E70" s="6"/>
    </row>
    <row r="71" spans="2:5" ht="15">
      <c r="B71" s="1"/>
      <c r="C71" s="4"/>
      <c r="D71" s="4"/>
      <c r="E71" s="5"/>
    </row>
    <row r="72" spans="2:5">
      <c r="B72" s="1"/>
    </row>
    <row r="73" spans="2:5">
      <c r="B73" s="1"/>
    </row>
    <row r="74" spans="2:5">
      <c r="B74" s="1"/>
    </row>
    <row r="75" spans="2:5">
      <c r="B75" s="1"/>
    </row>
    <row r="76" spans="2:5">
      <c r="B76" s="1"/>
    </row>
    <row r="80" spans="2:5" ht="15">
      <c r="E80" s="7"/>
    </row>
  </sheetData>
  <mergeCells count="5">
    <mergeCell ref="A2:F2"/>
    <mergeCell ref="C58:E58"/>
    <mergeCell ref="C59:E59"/>
    <mergeCell ref="C62:E62"/>
    <mergeCell ref="C60:D60"/>
  </mergeCells>
  <printOptions horizontalCentered="1"/>
  <pageMargins left="0.94488188976377963" right="0.39370078740157483" top="0.82677165354330717" bottom="0.59055118110236227" header="0" footer="0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1983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2023</vt:lpstr>
      <vt:lpstr>'2023'!Obszar_wydruku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Bożena</cp:lastModifiedBy>
  <cp:revision>59</cp:revision>
  <cp:lastPrinted>2024-02-28T10:00:53Z</cp:lastPrinted>
  <dcterms:created xsi:type="dcterms:W3CDTF">2009-02-16T16:52:29Z</dcterms:created>
  <dcterms:modified xsi:type="dcterms:W3CDTF">2024-02-28T10:02:05Z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cja 1">
    <vt:lpwstr/>
  </property>
  <property fmtid="{D5CDD505-2E9C-101B-9397-08002B2CF9AE}" pid="3" name="Informacja 2">
    <vt:lpwstr/>
  </property>
  <property fmtid="{D5CDD505-2E9C-101B-9397-08002B2CF9AE}" pid="4" name="Informacja 3">
    <vt:lpwstr/>
  </property>
  <property fmtid="{D5CDD505-2E9C-101B-9397-08002B2CF9AE}" pid="5" name="Informacja 4">
    <vt:lpwstr/>
  </property>
</Properties>
</file>