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usz\Desktop\Nowy folder\"/>
    </mc:Choice>
  </mc:AlternateContent>
  <bookViews>
    <workbookView xWindow="0" yWindow="0" windowWidth="17745" windowHeight="12090"/>
  </bookViews>
  <sheets>
    <sheet name="2024" sheetId="1" r:id="rId1"/>
  </sheets>
  <definedNames>
    <definedName name="_xlnm.Print_Area" localSheetId="0">'2024'!$B$1:$G$57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E44" i="1"/>
  <c r="E43" i="1"/>
  <c r="D43" i="1"/>
  <c r="F43" i="1"/>
  <c r="G40" i="1" l="1"/>
  <c r="G39" i="1"/>
  <c r="G33" i="1"/>
  <c r="G32" i="1"/>
  <c r="G38" i="1"/>
  <c r="G37" i="1"/>
  <c r="G36" i="1"/>
  <c r="G35" i="1"/>
  <c r="G31" i="1"/>
  <c r="G30" i="1"/>
  <c r="G28" i="1"/>
  <c r="G27" i="1"/>
  <c r="G26" i="1"/>
  <c r="G24" i="1"/>
  <c r="G23" i="1"/>
  <c r="G22" i="1"/>
  <c r="G21" i="1"/>
  <c r="G20" i="1"/>
  <c r="G19" i="1"/>
  <c r="G17" i="1"/>
  <c r="G16" i="1"/>
  <c r="G15" i="1"/>
  <c r="G14" i="1"/>
  <c r="G13" i="1"/>
  <c r="G12" i="1"/>
  <c r="G9" i="1"/>
  <c r="G7" i="1"/>
  <c r="G6" i="1"/>
  <c r="F49" i="1"/>
  <c r="E49" i="1"/>
  <c r="D49" i="1"/>
  <c r="F45" i="1"/>
  <c r="F44" i="1" s="1"/>
  <c r="E45" i="1"/>
  <c r="D45" i="1"/>
  <c r="D44" i="1" s="1"/>
  <c r="F8" i="1" l="1"/>
  <c r="E8" i="1"/>
  <c r="G8" i="1" s="1"/>
  <c r="F29" i="1" l="1"/>
  <c r="E29" i="1"/>
  <c r="D29" i="1"/>
  <c r="E34" i="1"/>
  <c r="F34" i="1"/>
  <c r="F25" i="1"/>
  <c r="E25" i="1"/>
  <c r="G25" i="1" s="1"/>
  <c r="D25" i="1"/>
  <c r="D34" i="1"/>
  <c r="F18" i="1"/>
  <c r="E18" i="1"/>
  <c r="D18" i="1"/>
  <c r="F11" i="1"/>
  <c r="E11" i="1"/>
  <c r="D11" i="1"/>
  <c r="F5" i="1"/>
  <c r="E5" i="1"/>
  <c r="D8" i="1"/>
  <c r="D5" i="1" s="1"/>
  <c r="G18" i="1" l="1"/>
  <c r="D10" i="1"/>
  <c r="D41" i="1" s="1"/>
  <c r="G34" i="1"/>
  <c r="G11" i="1"/>
  <c r="G29" i="1"/>
  <c r="F10" i="1"/>
  <c r="F41" i="1" s="1"/>
  <c r="G5" i="1"/>
  <c r="E10" i="1"/>
  <c r="G10" i="1" l="1"/>
  <c r="E41" i="1"/>
</calcChain>
</file>

<file path=xl/sharedStrings.xml><?xml version="1.0" encoding="utf-8"?>
<sst xmlns="http://schemas.openxmlformats.org/spreadsheetml/2006/main" count="69" uniqueCount="68">
  <si>
    <t>L.p.</t>
  </si>
  <si>
    <t>Treść</t>
  </si>
  <si>
    <t>%</t>
  </si>
  <si>
    <t>I</t>
  </si>
  <si>
    <t>Przychody Działalności Bieżącej</t>
  </si>
  <si>
    <t>Dotacje podmiotowe</t>
  </si>
  <si>
    <t>Przychody ze sprzedaży usług własnych</t>
  </si>
  <si>
    <t>Dotacja z Biblioteki Narodowej</t>
  </si>
  <si>
    <t>II</t>
  </si>
  <si>
    <t>Koszty działalności bieżącej</t>
  </si>
  <si>
    <t>Wynagrodzenia osobowe</t>
  </si>
  <si>
    <t>Umowy cywilnoprawne</t>
  </si>
  <si>
    <t>Składki na ubezpieczenia społeczne</t>
  </si>
  <si>
    <t>Składki na Fundusz Pracy</t>
  </si>
  <si>
    <t>SkładkI na FGŚP</t>
  </si>
  <si>
    <t>Składka na Pracownicze Plany Kapitałowe</t>
  </si>
  <si>
    <t>Prasa</t>
  </si>
  <si>
    <t>Nagrody konkursowe</t>
  </si>
  <si>
    <t>Materiały na wystawę w Pręgowie</t>
  </si>
  <si>
    <t>Pozostałe materiały i wyposażenie</t>
  </si>
  <si>
    <t>Zakup książek w tym:</t>
  </si>
  <si>
    <t>Zakup książek z dotacji samorządowej</t>
  </si>
  <si>
    <t>Zakup książek z dotacji z MKiDzN</t>
  </si>
  <si>
    <t>Zakup kodów do LEGIMI z dotacji MKiDzN</t>
  </si>
  <si>
    <t>Zakup książek z dochodów własnych</t>
  </si>
  <si>
    <t>Szkolenia pracowników</t>
  </si>
  <si>
    <t>Usługi związane z wystawą w Pręgowie</t>
  </si>
  <si>
    <t>Usługi związane z organizacją konkursu</t>
  </si>
  <si>
    <t>Pozostałe</t>
  </si>
  <si>
    <t>Energia i media</t>
  </si>
  <si>
    <t>Usługi zdrowotne</t>
  </si>
  <si>
    <t>Podróże służbowe</t>
  </si>
  <si>
    <t>Opłaty i składki</t>
  </si>
  <si>
    <t>III</t>
  </si>
  <si>
    <t>Wynik finansowy brutto</t>
  </si>
  <si>
    <t>Wynik finansowy po rozliczeniu zwrotu dotacji</t>
  </si>
  <si>
    <t>IV</t>
  </si>
  <si>
    <t>Z tytułu dostaw i usług</t>
  </si>
  <si>
    <t>Z tytułu wynagrodzeń</t>
  </si>
  <si>
    <t>Długoterminowe</t>
  </si>
  <si>
    <t>V</t>
  </si>
  <si>
    <t>Należności krótkoterminowe</t>
  </si>
  <si>
    <t>VI</t>
  </si>
  <si>
    <t>Wynik finansowy netto</t>
  </si>
  <si>
    <t>Dyrektor: Bożena Szpadzik</t>
  </si>
  <si>
    <t>Pozostałe przychody, w tym:</t>
  </si>
  <si>
    <t>Wynagrodzenia ogółem, w tym:</t>
  </si>
  <si>
    <t>Materiały i wyposażenie, w tym:</t>
  </si>
  <si>
    <t>Nagrody i materiały do konkursów  i imprez wewnątrzbibliotecznych</t>
  </si>
  <si>
    <t>Koszty BHP na rzecz pracowników</t>
  </si>
  <si>
    <t>Usługi obce, w tym:</t>
  </si>
  <si>
    <t>Krótkoterminowe, w tym:</t>
  </si>
  <si>
    <t>Zobowiązania, z tego:</t>
  </si>
  <si>
    <t>Zakup kodów do LEGIMI z dotacji samorządowej</t>
  </si>
  <si>
    <t>Dostęp do platformy LEGIMI, w tym:</t>
  </si>
  <si>
    <t>Sporządził – główny księgowy:</t>
  </si>
  <si>
    <t>Gminna Biblioteka Publiczna</t>
  </si>
  <si>
    <t>ul. Staromłyńska 1</t>
  </si>
  <si>
    <t>83-050 Kolbudy</t>
  </si>
  <si>
    <t>NIP: 593-23-23-431</t>
  </si>
  <si>
    <t>Telefon: (58) 682-69-24</t>
  </si>
  <si>
    <t>Sprawozdanie z wykonania planu finansowego za 2024 rok</t>
  </si>
  <si>
    <t>PLAN NA 2024 r.</t>
  </si>
  <si>
    <t xml:space="preserve"> PLAN NA 2024 
po korektach</t>
  </si>
  <si>
    <t>WYKONANIE
za 2024 r.</t>
  </si>
  <si>
    <t>Zwrot niewykorzyst. dotacji za 2024 r.</t>
  </si>
  <si>
    <t xml:space="preserve"> Agnieszka Dubikowska</t>
  </si>
  <si>
    <t>Data: 26-02-2025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</si>
</sst>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164" formatCode="#,##0.00&quot; &quot;[$zł-415];[Red]&quot;-&quot;#,##0.00&quot; &quot;[$zł-415]"/>
    <numFmt numFmtId="165" formatCode="#,##0.00&quot; &quot;[$zł-415];&quot;-&quot;#,##0.00&quot; &quot;[$zł-415]"/>
    <numFmt numFmtId="167" formatCode="#,##0.00\ &quot;zł&quot;"/>
  </numFmts>
  <fonts count="9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49">
    <xf numFmtId="0" fontId="0" fillId="0" borderId="0" xfId="0"/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/>
    <xf numFmtId="4" fontId="4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0" fontId="4" fillId="0" borderId="0" xfId="0" applyFont="1"/>
    <xf numFmtId="165" fontId="3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4" fontId="6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4" fontId="8" fillId="0" borderId="1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67" fontId="4" fillId="0" borderId="1" xfId="0" applyNumberFormat="1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167" fontId="7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167" fontId="3" fillId="0" borderId="2" xfId="0" applyNumberFormat="1" applyFont="1" applyBorder="1" applyAlignment="1">
      <alignment vertical="center"/>
    </xf>
    <xf numFmtId="8" fontId="4" fillId="0" borderId="1" xfId="0" applyNumberFormat="1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8" fontId="7" fillId="0" borderId="1" xfId="0" applyNumberFormat="1" applyFont="1" applyBorder="1" applyAlignment="1">
      <alignment vertical="center"/>
    </xf>
    <xf numFmtId="8" fontId="7" fillId="0" borderId="5" xfId="0" applyNumberFormat="1" applyFont="1" applyBorder="1" applyAlignment="1">
      <alignment vertical="center"/>
    </xf>
    <xf numFmtId="8" fontId="3" fillId="0" borderId="2" xfId="0" applyNumberFormat="1" applyFont="1" applyBorder="1" applyAlignment="1">
      <alignment vertical="center"/>
    </xf>
    <xf numFmtId="8" fontId="7" fillId="0" borderId="6" xfId="0" applyNumberFormat="1" applyFont="1" applyBorder="1" applyAlignment="1">
      <alignment vertical="center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5"/>
  <sheetViews>
    <sheetView showGridLines="0" tabSelected="1" topLeftCell="A19" zoomScale="85" zoomScaleNormal="85" workbookViewId="0">
      <selection activeCell="E56" sqref="E56"/>
    </sheetView>
  </sheetViews>
  <sheetFormatPr defaultRowHeight="14.25"/>
  <cols>
    <col min="1" max="1" width="9" style="3"/>
    <col min="2" max="2" width="4" style="3" customWidth="1"/>
    <col min="3" max="3" width="47.25" style="3" customWidth="1"/>
    <col min="4" max="5" width="16.875" style="2" customWidth="1"/>
    <col min="6" max="6" width="16.875" style="3" customWidth="1"/>
    <col min="7" max="7" width="13.25" style="2" customWidth="1"/>
    <col min="8" max="8" width="10.875" style="2" customWidth="1"/>
    <col min="9" max="257" width="10.875" style="3" customWidth="1"/>
    <col min="258" max="258" width="9" style="3" customWidth="1"/>
    <col min="259" max="16384" width="9" style="3"/>
  </cols>
  <sheetData>
    <row r="1" spans="2:8" ht="15">
      <c r="B1" s="7"/>
      <c r="C1" s="1"/>
    </row>
    <row r="2" spans="2:8" s="26" customFormat="1" ht="20.25">
      <c r="B2" s="33" t="s">
        <v>61</v>
      </c>
      <c r="C2" s="33"/>
      <c r="D2" s="33"/>
      <c r="E2" s="33"/>
      <c r="F2" s="33"/>
      <c r="G2" s="33"/>
      <c r="H2" s="25"/>
    </row>
    <row r="3" spans="2:8" ht="4.5" customHeight="1">
      <c r="C3" s="1"/>
    </row>
    <row r="4" spans="2:8" ht="28.5">
      <c r="B4" s="20" t="s">
        <v>0</v>
      </c>
      <c r="C4" s="21" t="s">
        <v>1</v>
      </c>
      <c r="D4" s="22" t="s">
        <v>62</v>
      </c>
      <c r="E4" s="22" t="s">
        <v>63</v>
      </c>
      <c r="F4" s="21" t="s">
        <v>64</v>
      </c>
      <c r="G4" s="23" t="s">
        <v>2</v>
      </c>
    </row>
    <row r="5" spans="2:8" s="13" customFormat="1" ht="15">
      <c r="B5" s="9" t="s">
        <v>3</v>
      </c>
      <c r="C5" s="10" t="s">
        <v>4</v>
      </c>
      <c r="D5" s="35">
        <f>D6+D7+D8</f>
        <v>715790</v>
      </c>
      <c r="E5" s="35">
        <f>E6+E7+E8</f>
        <v>741090</v>
      </c>
      <c r="F5" s="43">
        <f>F6+F7+F8</f>
        <v>740735.88</v>
      </c>
      <c r="G5" s="11">
        <f>IF(E5=0,0,F5/E5*100)</f>
        <v>99.952216330000411</v>
      </c>
      <c r="H5" s="12"/>
    </row>
    <row r="6" spans="2:8" s="13" customFormat="1" ht="15">
      <c r="B6" s="14">
        <v>1</v>
      </c>
      <c r="C6" s="15" t="s">
        <v>5</v>
      </c>
      <c r="D6" s="36">
        <v>713790</v>
      </c>
      <c r="E6" s="36">
        <v>713790</v>
      </c>
      <c r="F6" s="44">
        <v>713790</v>
      </c>
      <c r="G6" s="11">
        <f t="shared" ref="G6:G51" si="0">IF(E6=0,0,F6/E6*100)</f>
        <v>100</v>
      </c>
      <c r="H6" s="12"/>
    </row>
    <row r="7" spans="2:8" s="13" customFormat="1" ht="15">
      <c r="B7" s="16">
        <v>2</v>
      </c>
      <c r="C7" s="15" t="s">
        <v>6</v>
      </c>
      <c r="D7" s="36">
        <v>2000</v>
      </c>
      <c r="E7" s="36">
        <v>4000</v>
      </c>
      <c r="F7" s="44">
        <v>3645.88</v>
      </c>
      <c r="G7" s="11">
        <f t="shared" si="0"/>
        <v>91.147000000000006</v>
      </c>
      <c r="H7" s="12"/>
    </row>
    <row r="8" spans="2:8" s="13" customFormat="1" ht="15">
      <c r="B8" s="14">
        <v>3</v>
      </c>
      <c r="C8" s="15" t="s">
        <v>45</v>
      </c>
      <c r="D8" s="36">
        <f>SUM(D9:D9)</f>
        <v>0</v>
      </c>
      <c r="E8" s="36">
        <f>SUM(E9:E9)</f>
        <v>23300</v>
      </c>
      <c r="F8" s="44">
        <f>SUM(F9:F9)</f>
        <v>23300</v>
      </c>
      <c r="G8" s="11">
        <f t="shared" si="0"/>
        <v>100</v>
      </c>
      <c r="H8" s="12"/>
    </row>
    <row r="9" spans="2:8" s="32" customFormat="1">
      <c r="B9" s="28"/>
      <c r="C9" s="29" t="s">
        <v>7</v>
      </c>
      <c r="D9" s="37">
        <v>0</v>
      </c>
      <c r="E9" s="37">
        <v>23300</v>
      </c>
      <c r="F9" s="45">
        <v>23300</v>
      </c>
      <c r="G9" s="30">
        <f t="shared" si="0"/>
        <v>100</v>
      </c>
      <c r="H9" s="12"/>
    </row>
    <row r="10" spans="2:8" s="13" customFormat="1" ht="15">
      <c r="B10" s="9" t="s">
        <v>8</v>
      </c>
      <c r="C10" s="10" t="s">
        <v>9</v>
      </c>
      <c r="D10" s="35">
        <f>D11+D18+D25+D29+D34+D39+D40+D33+D32</f>
        <v>715790</v>
      </c>
      <c r="E10" s="35">
        <f>E11+E18+E25+E29+E34+E39+E40+E33+E32</f>
        <v>741090</v>
      </c>
      <c r="F10" s="43">
        <f>F11+F18+F25+F29+F34+F39+F40+F33+F32</f>
        <v>736609.7200000002</v>
      </c>
      <c r="G10" s="11">
        <f t="shared" si="0"/>
        <v>99.395447246623249</v>
      </c>
      <c r="H10" s="12"/>
    </row>
    <row r="11" spans="2:8" s="13" customFormat="1" ht="15">
      <c r="B11" s="14">
        <v>1</v>
      </c>
      <c r="C11" s="15" t="s">
        <v>46</v>
      </c>
      <c r="D11" s="36">
        <f>SUM(D12:D17)</f>
        <v>518606</v>
      </c>
      <c r="E11" s="36">
        <f>SUM(E12:E17)</f>
        <v>515241</v>
      </c>
      <c r="F11" s="44">
        <f>SUM(F12:F17)</f>
        <v>511843.32000000007</v>
      </c>
      <c r="G11" s="11">
        <f t="shared" si="0"/>
        <v>99.340564900696975</v>
      </c>
      <c r="H11" s="12"/>
    </row>
    <row r="12" spans="2:8" s="32" customFormat="1">
      <c r="B12" s="28"/>
      <c r="C12" s="29" t="s">
        <v>10</v>
      </c>
      <c r="D12" s="37">
        <v>385500</v>
      </c>
      <c r="E12" s="37">
        <v>385500</v>
      </c>
      <c r="F12" s="45">
        <v>385494.51</v>
      </c>
      <c r="G12" s="30">
        <f t="shared" si="0"/>
        <v>99.998575875486381</v>
      </c>
      <c r="H12" s="12"/>
    </row>
    <row r="13" spans="2:8" s="32" customFormat="1">
      <c r="B13" s="28"/>
      <c r="C13" s="29" t="s">
        <v>11</v>
      </c>
      <c r="D13" s="37">
        <v>45000</v>
      </c>
      <c r="E13" s="37">
        <v>47165</v>
      </c>
      <c r="F13" s="45">
        <v>47165</v>
      </c>
      <c r="G13" s="30">
        <f t="shared" si="0"/>
        <v>100</v>
      </c>
      <c r="H13" s="12"/>
    </row>
    <row r="14" spans="2:8" s="32" customFormat="1">
      <c r="B14" s="28"/>
      <c r="C14" s="29" t="s">
        <v>12</v>
      </c>
      <c r="D14" s="37">
        <v>73264</v>
      </c>
      <c r="E14" s="37">
        <v>73264</v>
      </c>
      <c r="F14" s="45">
        <v>70424.679999999993</v>
      </c>
      <c r="G14" s="30">
        <f t="shared" si="0"/>
        <v>96.124535924874422</v>
      </c>
      <c r="H14" s="12"/>
    </row>
    <row r="15" spans="2:8" s="32" customFormat="1">
      <c r="B15" s="28"/>
      <c r="C15" s="29" t="s">
        <v>13</v>
      </c>
      <c r="D15" s="37">
        <v>8802</v>
      </c>
      <c r="E15" s="37">
        <v>6272</v>
      </c>
      <c r="F15" s="45">
        <v>5875.03</v>
      </c>
      <c r="G15" s="30">
        <f t="shared" si="0"/>
        <v>93.670758928571431</v>
      </c>
      <c r="H15" s="12"/>
    </row>
    <row r="16" spans="2:8" s="32" customFormat="1">
      <c r="B16" s="28"/>
      <c r="C16" s="29" t="s">
        <v>14</v>
      </c>
      <c r="D16" s="37">
        <v>360</v>
      </c>
      <c r="E16" s="37">
        <v>360</v>
      </c>
      <c r="F16" s="45">
        <v>239.77</v>
      </c>
      <c r="G16" s="30">
        <f t="shared" si="0"/>
        <v>66.602777777777774</v>
      </c>
      <c r="H16" s="12"/>
    </row>
    <row r="17" spans="2:8" s="32" customFormat="1">
      <c r="B17" s="28"/>
      <c r="C17" s="29" t="s">
        <v>15</v>
      </c>
      <c r="D17" s="37">
        <v>5680</v>
      </c>
      <c r="E17" s="37">
        <v>2680</v>
      </c>
      <c r="F17" s="45">
        <v>2644.33</v>
      </c>
      <c r="G17" s="30">
        <f t="shared" si="0"/>
        <v>98.66902985074627</v>
      </c>
      <c r="H17" s="12"/>
    </row>
    <row r="18" spans="2:8" s="13" customFormat="1" ht="15">
      <c r="B18" s="14">
        <v>2</v>
      </c>
      <c r="C18" s="15" t="s">
        <v>47</v>
      </c>
      <c r="D18" s="36">
        <f>SUM(D19:D24)</f>
        <v>26650</v>
      </c>
      <c r="E18" s="36">
        <f>SUM(E19:E24)</f>
        <v>26330</v>
      </c>
      <c r="F18" s="44">
        <f>SUM(F19:F24)</f>
        <v>26182.769999999997</v>
      </c>
      <c r="G18" s="11">
        <f t="shared" si="0"/>
        <v>99.440827952905423</v>
      </c>
      <c r="H18" s="12"/>
    </row>
    <row r="19" spans="2:8" s="32" customFormat="1">
      <c r="B19" s="28"/>
      <c r="C19" s="29" t="s">
        <v>16</v>
      </c>
      <c r="D19" s="37">
        <v>6000</v>
      </c>
      <c r="E19" s="37">
        <v>5680</v>
      </c>
      <c r="F19" s="45">
        <v>5673.84</v>
      </c>
      <c r="G19" s="30">
        <f t="shared" si="0"/>
        <v>99.891549295774652</v>
      </c>
      <c r="H19" s="12"/>
    </row>
    <row r="20" spans="2:8" s="32" customFormat="1" ht="28.5">
      <c r="B20" s="28"/>
      <c r="C20" s="29" t="s">
        <v>48</v>
      </c>
      <c r="D20" s="37">
        <v>300</v>
      </c>
      <c r="E20" s="37">
        <v>300</v>
      </c>
      <c r="F20" s="45">
        <v>297.83999999999997</v>
      </c>
      <c r="G20" s="30">
        <f t="shared" si="0"/>
        <v>99.279999999999987</v>
      </c>
      <c r="H20" s="12"/>
    </row>
    <row r="21" spans="2:8" s="32" customFormat="1">
      <c r="B21" s="28"/>
      <c r="C21" s="29" t="s">
        <v>49</v>
      </c>
      <c r="D21" s="37">
        <v>1000</v>
      </c>
      <c r="E21" s="37">
        <v>1000</v>
      </c>
      <c r="F21" s="45">
        <v>1000</v>
      </c>
      <c r="G21" s="30">
        <f t="shared" si="0"/>
        <v>100</v>
      </c>
      <c r="H21" s="12"/>
    </row>
    <row r="22" spans="2:8" s="32" customFormat="1">
      <c r="B22" s="28"/>
      <c r="C22" s="29" t="s">
        <v>17</v>
      </c>
      <c r="D22" s="37">
        <v>2500</v>
      </c>
      <c r="E22" s="37">
        <v>2500</v>
      </c>
      <c r="F22" s="45">
        <v>2485.46</v>
      </c>
      <c r="G22" s="30">
        <f t="shared" si="0"/>
        <v>99.418400000000005</v>
      </c>
      <c r="H22" s="12"/>
    </row>
    <row r="23" spans="2:8" s="32" customFormat="1">
      <c r="B23" s="28"/>
      <c r="C23" s="29" t="s">
        <v>18</v>
      </c>
      <c r="D23" s="37">
        <v>350</v>
      </c>
      <c r="E23" s="37">
        <v>1650</v>
      </c>
      <c r="F23" s="45">
        <v>1635.92</v>
      </c>
      <c r="G23" s="30">
        <f t="shared" si="0"/>
        <v>99.146666666666675</v>
      </c>
      <c r="H23" s="12"/>
    </row>
    <row r="24" spans="2:8" s="32" customFormat="1">
      <c r="B24" s="28"/>
      <c r="C24" s="29" t="s">
        <v>19</v>
      </c>
      <c r="D24" s="40">
        <v>16500</v>
      </c>
      <c r="E24" s="40">
        <v>15200</v>
      </c>
      <c r="F24" s="46">
        <v>15089.71</v>
      </c>
      <c r="G24" s="30">
        <f t="shared" si="0"/>
        <v>99.274407894736839</v>
      </c>
      <c r="H24" s="12"/>
    </row>
    <row r="25" spans="2:8" s="13" customFormat="1" ht="15">
      <c r="B25" s="14">
        <v>3</v>
      </c>
      <c r="C25" s="38" t="s">
        <v>20</v>
      </c>
      <c r="D25" s="42">
        <f>D26+D27+D28</f>
        <v>38000</v>
      </c>
      <c r="E25" s="42">
        <f>E26+E27+E28</f>
        <v>43620</v>
      </c>
      <c r="F25" s="47">
        <f>F26+F27+F28</f>
        <v>43254.559999999998</v>
      </c>
      <c r="G25" s="39">
        <f t="shared" si="0"/>
        <v>99.162219165520398</v>
      </c>
      <c r="H25" s="12"/>
    </row>
    <row r="26" spans="2:8" s="32" customFormat="1">
      <c r="B26" s="28"/>
      <c r="C26" s="29" t="s">
        <v>21</v>
      </c>
      <c r="D26" s="41">
        <v>36000</v>
      </c>
      <c r="E26" s="41">
        <v>36320</v>
      </c>
      <c r="F26" s="48">
        <v>36315.019999999997</v>
      </c>
      <c r="G26" s="30">
        <f t="shared" si="0"/>
        <v>99.986288546255494</v>
      </c>
      <c r="H26" s="12"/>
    </row>
    <row r="27" spans="2:8" s="32" customFormat="1">
      <c r="B27" s="28"/>
      <c r="C27" s="29" t="s">
        <v>22</v>
      </c>
      <c r="D27" s="37">
        <v>0</v>
      </c>
      <c r="E27" s="37">
        <v>3300</v>
      </c>
      <c r="F27" s="45">
        <v>3300</v>
      </c>
      <c r="G27" s="30">
        <f t="shared" si="0"/>
        <v>100</v>
      </c>
      <c r="H27" s="12"/>
    </row>
    <row r="28" spans="2:8" s="32" customFormat="1">
      <c r="B28" s="28"/>
      <c r="C28" s="29" t="s">
        <v>24</v>
      </c>
      <c r="D28" s="37">
        <v>2000</v>
      </c>
      <c r="E28" s="37">
        <v>4000</v>
      </c>
      <c r="F28" s="45">
        <v>3639.54</v>
      </c>
      <c r="G28" s="30">
        <f t="shared" si="0"/>
        <v>90.988499999999988</v>
      </c>
      <c r="H28" s="12"/>
    </row>
    <row r="29" spans="2:8" s="13" customFormat="1" ht="15">
      <c r="B29" s="14">
        <v>4</v>
      </c>
      <c r="C29" s="15" t="s">
        <v>54</v>
      </c>
      <c r="D29" s="36">
        <f>D30+D31</f>
        <v>60000</v>
      </c>
      <c r="E29" s="36">
        <f t="shared" ref="E29:F29" si="1">E30+E31</f>
        <v>92000</v>
      </c>
      <c r="F29" s="44">
        <f t="shared" si="1"/>
        <v>92000</v>
      </c>
      <c r="G29" s="11">
        <f t="shared" si="0"/>
        <v>100</v>
      </c>
      <c r="H29" s="12"/>
    </row>
    <row r="30" spans="2:8" s="32" customFormat="1">
      <c r="B30" s="28"/>
      <c r="C30" s="29" t="s">
        <v>53</v>
      </c>
      <c r="D30" s="37">
        <v>60000</v>
      </c>
      <c r="E30" s="37">
        <v>72000</v>
      </c>
      <c r="F30" s="45">
        <v>72000</v>
      </c>
      <c r="G30" s="30">
        <f t="shared" si="0"/>
        <v>100</v>
      </c>
      <c r="H30" s="12"/>
    </row>
    <row r="31" spans="2:8" s="32" customFormat="1">
      <c r="B31" s="28"/>
      <c r="C31" s="29" t="s">
        <v>23</v>
      </c>
      <c r="D31" s="37">
        <v>0</v>
      </c>
      <c r="E31" s="37">
        <v>20000</v>
      </c>
      <c r="F31" s="45">
        <v>20000</v>
      </c>
      <c r="G31" s="30">
        <f t="shared" si="0"/>
        <v>100</v>
      </c>
      <c r="H31" s="12"/>
    </row>
    <row r="32" spans="2:8" s="13" customFormat="1" ht="15">
      <c r="B32" s="14">
        <v>5</v>
      </c>
      <c r="C32" s="15" t="s">
        <v>29</v>
      </c>
      <c r="D32" s="36">
        <v>5500</v>
      </c>
      <c r="E32" s="36">
        <v>4600</v>
      </c>
      <c r="F32" s="44">
        <v>4501.12</v>
      </c>
      <c r="G32" s="11">
        <f>IF(E32=0,0,F32/E32*100)</f>
        <v>97.850434782608701</v>
      </c>
      <c r="H32" s="12"/>
    </row>
    <row r="33" spans="2:10" s="13" customFormat="1" ht="15">
      <c r="B33" s="14">
        <v>6</v>
      </c>
      <c r="C33" s="15" t="s">
        <v>30</v>
      </c>
      <c r="D33" s="36">
        <v>664</v>
      </c>
      <c r="E33" s="36">
        <v>664</v>
      </c>
      <c r="F33" s="44">
        <v>512</v>
      </c>
      <c r="G33" s="11">
        <f>IF(E33=0,0,F33/E33*100)</f>
        <v>77.108433734939766</v>
      </c>
      <c r="H33" s="12"/>
    </row>
    <row r="34" spans="2:10" s="13" customFormat="1" ht="15">
      <c r="B34" s="14">
        <v>7</v>
      </c>
      <c r="C34" s="15" t="s">
        <v>50</v>
      </c>
      <c r="D34" s="36">
        <f>SUM(D35:D38)</f>
        <v>62940</v>
      </c>
      <c r="E34" s="36">
        <f>SUM(E35:E38)</f>
        <v>53790</v>
      </c>
      <c r="F34" s="44">
        <f>SUM(F35:F38)</f>
        <v>53665.149999999994</v>
      </c>
      <c r="G34" s="11">
        <f t="shared" si="0"/>
        <v>99.767893660531684</v>
      </c>
      <c r="H34" s="12"/>
    </row>
    <row r="35" spans="2:10" s="32" customFormat="1">
      <c r="B35" s="28"/>
      <c r="C35" s="29" t="s">
        <v>25</v>
      </c>
      <c r="D35" s="37">
        <v>12000</v>
      </c>
      <c r="E35" s="37">
        <v>9650</v>
      </c>
      <c r="F35" s="45">
        <v>9649</v>
      </c>
      <c r="G35" s="30">
        <f t="shared" si="0"/>
        <v>99.989637305699489</v>
      </c>
      <c r="H35" s="12"/>
      <c r="J35" s="31"/>
    </row>
    <row r="36" spans="2:10" s="32" customFormat="1">
      <c r="B36" s="28"/>
      <c r="C36" s="29" t="s">
        <v>26</v>
      </c>
      <c r="D36" s="37">
        <v>1400</v>
      </c>
      <c r="E36" s="37">
        <v>100</v>
      </c>
      <c r="F36" s="45">
        <v>49.2</v>
      </c>
      <c r="G36" s="30">
        <f t="shared" si="0"/>
        <v>49.2</v>
      </c>
      <c r="H36" s="12"/>
    </row>
    <row r="37" spans="2:10" s="32" customFormat="1">
      <c r="B37" s="28"/>
      <c r="C37" s="29" t="s">
        <v>27</v>
      </c>
      <c r="D37" s="37">
        <v>500</v>
      </c>
      <c r="E37" s="37">
        <v>500</v>
      </c>
      <c r="F37" s="45">
        <v>500</v>
      </c>
      <c r="G37" s="30">
        <f t="shared" si="0"/>
        <v>100</v>
      </c>
      <c r="H37" s="12"/>
    </row>
    <row r="38" spans="2:10" s="32" customFormat="1">
      <c r="B38" s="28"/>
      <c r="C38" s="29" t="s">
        <v>28</v>
      </c>
      <c r="D38" s="37">
        <v>49040</v>
      </c>
      <c r="E38" s="37">
        <v>43540</v>
      </c>
      <c r="F38" s="45">
        <v>43466.95</v>
      </c>
      <c r="G38" s="30">
        <f t="shared" si="0"/>
        <v>99.832223242994942</v>
      </c>
      <c r="H38" s="12"/>
    </row>
    <row r="39" spans="2:10" s="13" customFormat="1" ht="15">
      <c r="B39" s="14">
        <v>8</v>
      </c>
      <c r="C39" s="15" t="s">
        <v>31</v>
      </c>
      <c r="D39" s="36">
        <v>1750</v>
      </c>
      <c r="E39" s="36">
        <v>3165</v>
      </c>
      <c r="F39" s="44">
        <v>3161.8</v>
      </c>
      <c r="G39" s="11">
        <f t="shared" si="0"/>
        <v>99.898894154818336</v>
      </c>
      <c r="H39" s="12"/>
    </row>
    <row r="40" spans="2:10" s="13" customFormat="1" ht="15">
      <c r="B40" s="14">
        <v>9</v>
      </c>
      <c r="C40" s="15" t="s">
        <v>32</v>
      </c>
      <c r="D40" s="36">
        <v>1680</v>
      </c>
      <c r="E40" s="36">
        <v>1680</v>
      </c>
      <c r="F40" s="44">
        <v>1489</v>
      </c>
      <c r="G40" s="11">
        <f t="shared" si="0"/>
        <v>88.63095238095238</v>
      </c>
      <c r="H40" s="12"/>
    </row>
    <row r="41" spans="2:10" s="13" customFormat="1" ht="15">
      <c r="B41" s="9" t="s">
        <v>33</v>
      </c>
      <c r="C41" s="10" t="s">
        <v>34</v>
      </c>
      <c r="D41" s="35">
        <f>D5-D10</f>
        <v>0</v>
      </c>
      <c r="E41" s="35">
        <f>E5-E10</f>
        <v>0</v>
      </c>
      <c r="F41" s="43">
        <f>F5-F10</f>
        <v>4126.1599999997998</v>
      </c>
      <c r="G41" s="11"/>
      <c r="H41" s="12"/>
    </row>
    <row r="42" spans="2:10" s="19" customFormat="1" ht="15">
      <c r="B42" s="9"/>
      <c r="C42" s="10" t="s">
        <v>65</v>
      </c>
      <c r="D42" s="35">
        <v>0</v>
      </c>
      <c r="E42" s="35">
        <v>0</v>
      </c>
      <c r="F42" s="43">
        <v>-4119.82</v>
      </c>
      <c r="G42" s="11"/>
      <c r="H42" s="18"/>
    </row>
    <row r="43" spans="2:10" s="19" customFormat="1" ht="15">
      <c r="B43" s="9"/>
      <c r="C43" s="10" t="s">
        <v>35</v>
      </c>
      <c r="D43" s="43">
        <f t="shared" ref="D43:E43" si="2">D41+D42</f>
        <v>0</v>
      </c>
      <c r="E43" s="43">
        <f t="shared" si="2"/>
        <v>0</v>
      </c>
      <c r="F43" s="43">
        <f>F41+F42</f>
        <v>6.3399999998000567</v>
      </c>
      <c r="G43" s="11"/>
      <c r="H43" s="18"/>
    </row>
    <row r="44" spans="2:10" s="13" customFormat="1" ht="15">
      <c r="B44" s="9" t="s">
        <v>36</v>
      </c>
      <c r="C44" s="10" t="s">
        <v>52</v>
      </c>
      <c r="D44" s="36">
        <f>D45+D48</f>
        <v>6000</v>
      </c>
      <c r="E44" s="36">
        <f t="shared" ref="E44:F44" si="3">E45+E48</f>
        <v>6000</v>
      </c>
      <c r="F44" s="36">
        <f t="shared" si="3"/>
        <v>0</v>
      </c>
      <c r="G44" s="11"/>
      <c r="H44" s="12"/>
    </row>
    <row r="45" spans="2:10" s="13" customFormat="1" ht="15">
      <c r="B45" s="14">
        <v>1</v>
      </c>
      <c r="C45" s="15" t="s">
        <v>51</v>
      </c>
      <c r="D45" s="36">
        <f>SUM(D46:D47)</f>
        <v>6000</v>
      </c>
      <c r="E45" s="36">
        <f t="shared" ref="E45:F45" si="4">SUM(E46:E47)</f>
        <v>6000</v>
      </c>
      <c r="F45" s="44">
        <f t="shared" si="4"/>
        <v>0</v>
      </c>
      <c r="G45" s="11"/>
      <c r="H45" s="12"/>
    </row>
    <row r="46" spans="2:10" s="32" customFormat="1">
      <c r="B46" s="28"/>
      <c r="C46" s="29" t="s">
        <v>37</v>
      </c>
      <c r="D46" s="37">
        <v>6000</v>
      </c>
      <c r="E46" s="37">
        <v>6000</v>
      </c>
      <c r="F46" s="45">
        <v>0</v>
      </c>
      <c r="G46" s="30"/>
      <c r="H46" s="31"/>
    </row>
    <row r="47" spans="2:10" s="32" customFormat="1">
      <c r="B47" s="28"/>
      <c r="C47" s="29" t="s">
        <v>38</v>
      </c>
      <c r="D47" s="37">
        <v>0</v>
      </c>
      <c r="E47" s="37">
        <v>0</v>
      </c>
      <c r="F47" s="45">
        <v>0</v>
      </c>
      <c r="G47" s="30"/>
      <c r="H47" s="31"/>
    </row>
    <row r="48" spans="2:10" s="13" customFormat="1" ht="15">
      <c r="B48" s="14">
        <v>2</v>
      </c>
      <c r="C48" s="15" t="s">
        <v>39</v>
      </c>
      <c r="D48" s="36">
        <v>0</v>
      </c>
      <c r="E48" s="36">
        <v>0</v>
      </c>
      <c r="F48" s="44">
        <v>0</v>
      </c>
      <c r="G48" s="11"/>
      <c r="H48" s="12"/>
    </row>
    <row r="49" spans="2:8" s="19" customFormat="1" ht="15">
      <c r="B49" s="9" t="s">
        <v>40</v>
      </c>
      <c r="C49" s="17" t="s">
        <v>41</v>
      </c>
      <c r="D49" s="35">
        <f>D50</f>
        <v>0</v>
      </c>
      <c r="E49" s="35">
        <f t="shared" ref="E49:F49" si="5">E50</f>
        <v>0</v>
      </c>
      <c r="F49" s="43">
        <f t="shared" si="5"/>
        <v>0</v>
      </c>
      <c r="G49" s="11"/>
      <c r="H49" s="18"/>
    </row>
    <row r="50" spans="2:8" s="13" customFormat="1" ht="15">
      <c r="B50" s="14"/>
      <c r="C50" s="24" t="s">
        <v>37</v>
      </c>
      <c r="D50" s="36">
        <v>0</v>
      </c>
      <c r="E50" s="36">
        <v>0</v>
      </c>
      <c r="F50" s="44">
        <v>0</v>
      </c>
      <c r="G50" s="11"/>
      <c r="H50" s="12"/>
    </row>
    <row r="51" spans="2:8" s="13" customFormat="1" ht="15">
      <c r="B51" s="9" t="s">
        <v>42</v>
      </c>
      <c r="C51" s="10" t="s">
        <v>43</v>
      </c>
      <c r="D51" s="43"/>
      <c r="E51" s="43"/>
      <c r="F51" s="43">
        <f>F41-F44+F49</f>
        <v>4126.1599999997998</v>
      </c>
      <c r="G51" s="11"/>
      <c r="H51" s="12"/>
    </row>
    <row r="52" spans="2:8" ht="15">
      <c r="C52" s="1"/>
      <c r="F52" s="7"/>
    </row>
    <row r="53" spans="2:8">
      <c r="C53" s="3" t="s">
        <v>56</v>
      </c>
      <c r="D53" s="34" t="s">
        <v>67</v>
      </c>
      <c r="E53" s="34"/>
      <c r="F53" s="34"/>
    </row>
    <row r="54" spans="2:8">
      <c r="C54" s="3" t="s">
        <v>57</v>
      </c>
      <c r="D54" s="34" t="s">
        <v>55</v>
      </c>
      <c r="E54" s="34"/>
      <c r="F54" s="34"/>
    </row>
    <row r="55" spans="2:8">
      <c r="C55" s="3" t="s">
        <v>58</v>
      </c>
      <c r="D55" s="34" t="s">
        <v>66</v>
      </c>
      <c r="E55" s="34"/>
      <c r="F55" s="27"/>
    </row>
    <row r="56" spans="2:8">
      <c r="C56" s="3" t="s">
        <v>59</v>
      </c>
      <c r="D56" s="27"/>
      <c r="E56" s="27"/>
      <c r="F56" s="27"/>
    </row>
    <row r="57" spans="2:8">
      <c r="C57" s="2" t="s">
        <v>60</v>
      </c>
      <c r="D57" s="34" t="s">
        <v>44</v>
      </c>
      <c r="E57" s="34"/>
      <c r="F57" s="34"/>
    </row>
    <row r="58" spans="2:8">
      <c r="C58" s="1"/>
      <c r="F58" s="8"/>
    </row>
    <row r="59" spans="2:8">
      <c r="C59" s="1"/>
    </row>
    <row r="60" spans="2:8">
      <c r="C60" s="1"/>
    </row>
    <row r="61" spans="2:8" ht="15">
      <c r="C61" s="1"/>
      <c r="D61" s="4"/>
      <c r="E61" s="4"/>
      <c r="F61" s="5"/>
    </row>
    <row r="62" spans="2:8">
      <c r="C62" s="1"/>
    </row>
    <row r="63" spans="2:8">
      <c r="C63" s="1"/>
      <c r="F63" s="6"/>
    </row>
    <row r="64" spans="2:8">
      <c r="C64" s="1"/>
      <c r="F64" s="6"/>
    </row>
    <row r="65" spans="3:6">
      <c r="C65" s="1"/>
      <c r="F65" s="6"/>
    </row>
    <row r="66" spans="3:6" ht="15">
      <c r="C66" s="1"/>
      <c r="D66" s="4"/>
      <c r="E66" s="4"/>
      <c r="F66" s="5"/>
    </row>
    <row r="67" spans="3:6">
      <c r="C67" s="1"/>
    </row>
    <row r="68" spans="3:6">
      <c r="C68" s="1"/>
    </row>
    <row r="69" spans="3:6">
      <c r="C69" s="1"/>
    </row>
    <row r="70" spans="3:6">
      <c r="C70" s="1"/>
    </row>
    <row r="71" spans="3:6">
      <c r="C71" s="1"/>
    </row>
    <row r="75" spans="3:6" ht="15">
      <c r="F75" s="7"/>
    </row>
  </sheetData>
  <mergeCells count="5">
    <mergeCell ref="B2:G2"/>
    <mergeCell ref="D53:F53"/>
    <mergeCell ref="D54:F54"/>
    <mergeCell ref="D57:F57"/>
    <mergeCell ref="D55:E55"/>
  </mergeCells>
  <printOptions horizontalCentered="1"/>
  <pageMargins left="0.94488188976377963" right="0.39370078740157483" top="0.82677165354330717" bottom="0.59055118110236227" header="0" footer="0"/>
  <pageSetup paperSize="9" scale="7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1983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2024</vt:lpstr>
      <vt:lpstr>'2024'!Obszar_wydruku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Janusz</cp:lastModifiedBy>
  <cp:revision>59</cp:revision>
  <cp:lastPrinted>2024-02-28T10:00:53Z</cp:lastPrinted>
  <dcterms:created xsi:type="dcterms:W3CDTF">2009-02-16T16:52:29Z</dcterms:created>
  <dcterms:modified xsi:type="dcterms:W3CDTF">2025-02-19T18:41:51Z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cja 1">
    <vt:lpwstr/>
  </property>
  <property fmtid="{D5CDD505-2E9C-101B-9397-08002B2CF9AE}" pid="3" name="Informacja 2">
    <vt:lpwstr/>
  </property>
  <property fmtid="{D5CDD505-2E9C-101B-9397-08002B2CF9AE}" pid="4" name="Informacja 3">
    <vt:lpwstr/>
  </property>
  <property fmtid="{D5CDD505-2E9C-101B-9397-08002B2CF9AE}" pid="5" name="Informacja 4">
    <vt:lpwstr/>
  </property>
</Properties>
</file>