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Bożena\Documents\DO UG\2025 - Rozliczenia Bożeny\"/>
    </mc:Choice>
  </mc:AlternateContent>
  <xr:revisionPtr revIDLastSave="0" documentId="13_ncr:1_{16F6AE98-DA8F-462C-A89F-5F3033DF4D4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2025" sheetId="1" r:id="rId1"/>
  </sheets>
  <definedNames>
    <definedName name="_xlnm.Print_Area" localSheetId="0">'2025'!$B$1:$G$54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G36" i="1"/>
  <c r="G30" i="1"/>
  <c r="G29" i="1"/>
  <c r="G35" i="1"/>
  <c r="G34" i="1"/>
  <c r="G33" i="1"/>
  <c r="G32" i="1"/>
  <c r="G27" i="1"/>
  <c r="G26" i="1"/>
  <c r="G25" i="1"/>
  <c r="G23" i="1"/>
  <c r="G22" i="1"/>
  <c r="G21" i="1"/>
  <c r="G20" i="1"/>
  <c r="G19" i="1"/>
  <c r="G18" i="1"/>
  <c r="G16" i="1"/>
  <c r="G15" i="1"/>
  <c r="G14" i="1"/>
  <c r="G13" i="1"/>
  <c r="G12" i="1"/>
  <c r="G11" i="1"/>
  <c r="G7" i="1"/>
  <c r="G6" i="1"/>
  <c r="F46" i="1"/>
  <c r="E46" i="1"/>
  <c r="D46" i="1"/>
  <c r="F42" i="1"/>
  <c r="F41" i="1" s="1"/>
  <c r="E42" i="1"/>
  <c r="E41" i="1" s="1"/>
  <c r="D42" i="1"/>
  <c r="D41" i="1" s="1"/>
  <c r="G8" i="1" l="1"/>
  <c r="E31" i="1"/>
  <c r="F31" i="1"/>
  <c r="F24" i="1"/>
  <c r="E24" i="1"/>
  <c r="G24" i="1" s="1"/>
  <c r="D24" i="1"/>
  <c r="D31" i="1"/>
  <c r="F17" i="1"/>
  <c r="E17" i="1"/>
  <c r="D17" i="1"/>
  <c r="F10" i="1"/>
  <c r="E10" i="1"/>
  <c r="D10" i="1"/>
  <c r="F5" i="1"/>
  <c r="E5" i="1"/>
  <c r="G17" i="1" l="1"/>
  <c r="D38" i="1"/>
  <c r="D40" i="1" s="1"/>
  <c r="G31" i="1"/>
  <c r="G10" i="1"/>
  <c r="G28" i="1"/>
  <c r="F9" i="1"/>
  <c r="F38" i="1" s="1"/>
  <c r="G5" i="1"/>
  <c r="E9" i="1"/>
  <c r="F48" i="1" l="1"/>
  <c r="F40" i="1"/>
  <c r="G9" i="1"/>
  <c r="E38" i="1"/>
  <c r="E40" i="1" s="1"/>
</calcChain>
</file>

<file path=xl/sharedStrings.xml><?xml version="1.0" encoding="utf-8"?>
<sst xmlns="http://schemas.openxmlformats.org/spreadsheetml/2006/main" count="66" uniqueCount="65">
  <si>
    <t>L.p.</t>
  </si>
  <si>
    <t>Treść</t>
  </si>
  <si>
    <t>%</t>
  </si>
  <si>
    <t>I</t>
  </si>
  <si>
    <t>Przychody Działalności Bieżącej</t>
  </si>
  <si>
    <t>Dotacje podmiotowe</t>
  </si>
  <si>
    <t>Dotacja z Biblioteki Narodowej</t>
  </si>
  <si>
    <t>II</t>
  </si>
  <si>
    <t>Koszty działalności bieżącej</t>
  </si>
  <si>
    <t>Wynagrodzenia osobowe</t>
  </si>
  <si>
    <t>Umowy cywilnoprawne</t>
  </si>
  <si>
    <t>Składki na ubezpieczenia społeczne</t>
  </si>
  <si>
    <t>Składki na Fundusz Pracy</t>
  </si>
  <si>
    <t>SkładkI na FGŚP</t>
  </si>
  <si>
    <t>Składka na Pracownicze Plany Kapitałowe</t>
  </si>
  <si>
    <t>Prasa</t>
  </si>
  <si>
    <t>Nagrody konkursowe</t>
  </si>
  <si>
    <t>Materiały na wystawę w Pręgowie</t>
  </si>
  <si>
    <t>Pozostałe materiały i wyposażenie</t>
  </si>
  <si>
    <t>Zakup książek w tym:</t>
  </si>
  <si>
    <t>Zakup książek z dotacji samorządowej</t>
  </si>
  <si>
    <t>Zakup książek z dotacji z MKiDzN</t>
  </si>
  <si>
    <t>Zakup książek z dochodów własnych</t>
  </si>
  <si>
    <t>Szkolenia pracowników</t>
  </si>
  <si>
    <t>Usługi związane z wystawą w Pręgowie</t>
  </si>
  <si>
    <t>Usługi związane z organizacją konkursu</t>
  </si>
  <si>
    <t>Pozostałe</t>
  </si>
  <si>
    <t>Energia i media</t>
  </si>
  <si>
    <t>Usługi zdrowotne</t>
  </si>
  <si>
    <t>Podróże służbowe</t>
  </si>
  <si>
    <t>Opłaty i składki</t>
  </si>
  <si>
    <t>III</t>
  </si>
  <si>
    <t>Wynik finansowy brutto</t>
  </si>
  <si>
    <t>Wynik finansowy po rozliczeniu zwrotu dotacji</t>
  </si>
  <si>
    <t>IV</t>
  </si>
  <si>
    <t>Z tytułu dostaw i usług</t>
  </si>
  <si>
    <t>Z tytułu wynagrodzeń</t>
  </si>
  <si>
    <t>Długoterminowe</t>
  </si>
  <si>
    <t>V</t>
  </si>
  <si>
    <t>Należności krótkoterminowe</t>
  </si>
  <si>
    <t>VI</t>
  </si>
  <si>
    <t>Wynik finansowy netto</t>
  </si>
  <si>
    <t>Dyrektor: Bożena Szpadzik</t>
  </si>
  <si>
    <t>Wynagrodzenia ogółem, w tym:</t>
  </si>
  <si>
    <t>Materiały i wyposażenie, w tym:</t>
  </si>
  <si>
    <t>Nagrody i materiały do konkursów  i imprez wewnątrzbibliotecznych</t>
  </si>
  <si>
    <t>Koszty BHP na rzecz pracowników</t>
  </si>
  <si>
    <t>Usługi obce, w tym:</t>
  </si>
  <si>
    <t>Krótkoterminowe, w tym:</t>
  </si>
  <si>
    <t>Zobowiązania, z tego:</t>
  </si>
  <si>
    <t>Sporządził – główny księgowy:</t>
  </si>
  <si>
    <t>Gminna Biblioteka Publiczna</t>
  </si>
  <si>
    <t>ul. Staromłyńska 1</t>
  </si>
  <si>
    <t>83-050 Kolbudy</t>
  </si>
  <si>
    <t>NIP: 593-23-23-431</t>
  </si>
  <si>
    <t>Telefon: (58) 682-69-24</t>
  </si>
  <si>
    <t>Zwrot niewykorzyst. dotacji za 2024 r.</t>
  </si>
  <si>
    <t xml:space="preserve"> Agnieszka Dubikowska</t>
  </si>
  <si>
    <t>Przychody własne</t>
  </si>
  <si>
    <t>Sprawozdanie z wykonania planu finansowego za 2025 rok</t>
  </si>
  <si>
    <t>PLAN NA 2025 r.</t>
  </si>
  <si>
    <t xml:space="preserve"> PLAN NA 2025 
po korektach</t>
  </si>
  <si>
    <t>WYKONANIE
za 2025 r.</t>
  </si>
  <si>
    <t>Dostęp do platformy LEGIMI</t>
  </si>
  <si>
    <t>Data: 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</si>
</sst>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164" formatCode="#,##0.00&quot; &quot;[$zł-415];[Red]&quot;-&quot;#,##0.00&quot; &quot;[$zł-415]"/>
    <numFmt numFmtId="165" formatCode="#,##0.00&quot; &quot;[$zł-415];&quot;-&quot;#,##0.00&quot; &quot;[$zł-415]"/>
    <numFmt numFmtId="166" formatCode="#,##0.00\ &quot;zł&quot;"/>
  </numFmts>
  <fonts count="9"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48">
    <xf numFmtId="0" fontId="0" fillId="0" borderId="0" xfId="0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/>
    <xf numFmtId="4" fontId="4" fillId="0" borderId="0" xfId="0" applyNumberFormat="1" applyFont="1"/>
    <xf numFmtId="164" fontId="4" fillId="0" borderId="0" xfId="0" applyNumberFormat="1" applyFont="1"/>
    <xf numFmtId="164" fontId="3" fillId="0" borderId="0" xfId="0" applyNumberFormat="1" applyFont="1"/>
    <xf numFmtId="0" fontId="4" fillId="0" borderId="0" xfId="0" applyFont="1"/>
    <xf numFmtId="165" fontId="3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4" fontId="8" fillId="0" borderId="1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6" fontId="4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166" fontId="7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vertical="center"/>
    </xf>
    <xf numFmtId="166" fontId="7" fillId="0" borderId="5" xfId="0" applyNumberFormat="1" applyFont="1" applyBorder="1" applyAlignment="1">
      <alignment vertical="center"/>
    </xf>
    <xf numFmtId="166" fontId="7" fillId="0" borderId="6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8" fontId="4" fillId="0" borderId="1" xfId="0" applyNumberFormat="1" applyFont="1" applyBorder="1" applyAlignment="1">
      <alignment vertical="center"/>
    </xf>
    <xf numFmtId="8" fontId="3" fillId="0" borderId="1" xfId="0" applyNumberFormat="1" applyFont="1" applyBorder="1" applyAlignment="1">
      <alignment vertical="center"/>
    </xf>
    <xf numFmtId="8" fontId="7" fillId="0" borderId="1" xfId="0" applyNumberFormat="1" applyFont="1" applyBorder="1" applyAlignment="1">
      <alignment vertical="center"/>
    </xf>
    <xf numFmtId="8" fontId="7" fillId="0" borderId="5" xfId="0" applyNumberFormat="1" applyFont="1" applyBorder="1" applyAlignment="1">
      <alignment vertical="center"/>
    </xf>
    <xf numFmtId="8" fontId="3" fillId="0" borderId="2" xfId="0" applyNumberFormat="1" applyFont="1" applyBorder="1" applyAlignment="1">
      <alignment vertical="center"/>
    </xf>
    <xf numFmtId="8" fontId="7" fillId="0" borderId="6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5">
    <cellStyle name="Heading" xfId="1" xr:uid="{00000000-0005-0000-0000-000000000000}"/>
    <cellStyle name="Heading1" xfId="2" xr:uid="{00000000-0005-0000-0000-000001000000}"/>
    <cellStyle name="Normalny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72"/>
  <sheetViews>
    <sheetView showGridLines="0" tabSelected="1" zoomScale="85" zoomScaleNormal="85" workbookViewId="0">
      <selection activeCell="M58" sqref="M58"/>
    </sheetView>
  </sheetViews>
  <sheetFormatPr defaultRowHeight="14.25"/>
  <cols>
    <col min="1" max="1" width="9" style="3"/>
    <col min="2" max="2" width="4" style="3" customWidth="1"/>
    <col min="3" max="3" width="47.25" style="3" customWidth="1"/>
    <col min="4" max="5" width="16.875" style="2" customWidth="1"/>
    <col min="6" max="6" width="16.875" style="3" customWidth="1"/>
    <col min="7" max="7" width="13.25" style="2" customWidth="1"/>
    <col min="8" max="8" width="10.875" style="2" customWidth="1"/>
    <col min="9" max="257" width="10.875" style="3" customWidth="1"/>
    <col min="258" max="258" width="9" style="3" customWidth="1"/>
    <col min="259" max="16384" width="9" style="3"/>
  </cols>
  <sheetData>
    <row r="1" spans="2:8" ht="15">
      <c r="B1" s="7"/>
      <c r="C1" s="1"/>
    </row>
    <row r="2" spans="2:8" s="25" customFormat="1" ht="20.25">
      <c r="B2" s="46" t="s">
        <v>59</v>
      </c>
      <c r="C2" s="46"/>
      <c r="D2" s="46"/>
      <c r="E2" s="46"/>
      <c r="F2" s="46"/>
      <c r="G2" s="46"/>
      <c r="H2" s="24"/>
    </row>
    <row r="3" spans="2:8" ht="4.5" customHeight="1">
      <c r="C3" s="1"/>
    </row>
    <row r="4" spans="2:8" ht="28.5">
      <c r="B4" s="20" t="s">
        <v>0</v>
      </c>
      <c r="C4" s="21" t="s">
        <v>1</v>
      </c>
      <c r="D4" s="22" t="s">
        <v>60</v>
      </c>
      <c r="E4" s="22" t="s">
        <v>61</v>
      </c>
      <c r="F4" s="21" t="s">
        <v>62</v>
      </c>
      <c r="G4" s="23" t="s">
        <v>2</v>
      </c>
    </row>
    <row r="5" spans="2:8" s="13" customFormat="1" ht="15">
      <c r="B5" s="9" t="s">
        <v>3</v>
      </c>
      <c r="C5" s="10" t="s">
        <v>4</v>
      </c>
      <c r="D5" s="32">
        <v>823000</v>
      </c>
      <c r="E5" s="32">
        <f>E6+E7+E8</f>
        <v>837879</v>
      </c>
      <c r="F5" s="40">
        <f>F6+F7+F8</f>
        <v>837842</v>
      </c>
      <c r="G5" s="11">
        <f>IF(E5=0,0,F5/E5*100)</f>
        <v>99.995584087917237</v>
      </c>
      <c r="H5" s="12"/>
    </row>
    <row r="6" spans="2:8" s="13" customFormat="1" ht="15">
      <c r="B6" s="14">
        <v>1</v>
      </c>
      <c r="C6" s="15" t="s">
        <v>5</v>
      </c>
      <c r="D6" s="33">
        <v>820000</v>
      </c>
      <c r="E6" s="33">
        <v>820000</v>
      </c>
      <c r="F6" s="41">
        <v>820000</v>
      </c>
      <c r="G6" s="11">
        <f t="shared" ref="G6:G37" si="0">IF(E6=0,0,F6/E6*100)</f>
        <v>100</v>
      </c>
      <c r="H6" s="12"/>
    </row>
    <row r="7" spans="2:8" s="13" customFormat="1" ht="15">
      <c r="B7" s="16">
        <v>2</v>
      </c>
      <c r="C7" s="15" t="s">
        <v>58</v>
      </c>
      <c r="D7" s="33">
        <v>3000</v>
      </c>
      <c r="E7" s="33">
        <v>3100</v>
      </c>
      <c r="F7" s="33">
        <v>3063</v>
      </c>
      <c r="G7" s="11">
        <f t="shared" si="0"/>
        <v>98.806451612903217</v>
      </c>
      <c r="H7" s="12"/>
    </row>
    <row r="8" spans="2:8" s="13" customFormat="1" ht="15">
      <c r="B8" s="14">
        <v>3</v>
      </c>
      <c r="C8" s="15" t="s">
        <v>6</v>
      </c>
      <c r="D8" s="33">
        <v>0</v>
      </c>
      <c r="E8" s="33">
        <v>14779</v>
      </c>
      <c r="F8" s="41">
        <v>14779</v>
      </c>
      <c r="G8" s="11">
        <f t="shared" si="0"/>
        <v>100</v>
      </c>
      <c r="H8" s="12"/>
    </row>
    <row r="9" spans="2:8" s="13" customFormat="1" ht="15">
      <c r="B9" s="9" t="s">
        <v>7</v>
      </c>
      <c r="C9" s="10" t="s">
        <v>8</v>
      </c>
      <c r="D9" s="32">
        <v>823000</v>
      </c>
      <c r="E9" s="32">
        <f>E10+E17+E24+E28+E31+E36+E37+E30+E29</f>
        <v>837879</v>
      </c>
      <c r="F9" s="40">
        <f>F10+F17+F24+F28+F31+F36+F37+F30+F29</f>
        <v>825399.7699999999</v>
      </c>
      <c r="G9" s="11">
        <f t="shared" si="0"/>
        <v>98.510616688089797</v>
      </c>
      <c r="H9" s="12"/>
    </row>
    <row r="10" spans="2:8" s="13" customFormat="1" ht="15">
      <c r="B10" s="14">
        <v>1</v>
      </c>
      <c r="C10" s="15" t="s">
        <v>43</v>
      </c>
      <c r="D10" s="33">
        <f>SUM(D11:D16)</f>
        <v>670746</v>
      </c>
      <c r="E10" s="33">
        <f>SUM(E11:E16)</f>
        <v>600546</v>
      </c>
      <c r="F10" s="41">
        <f>SUM(F11:F16)</f>
        <v>596455.40999999992</v>
      </c>
      <c r="G10" s="11">
        <f t="shared" si="0"/>
        <v>99.318854842093685</v>
      </c>
      <c r="H10" s="12"/>
    </row>
    <row r="11" spans="2:8" s="31" customFormat="1">
      <c r="B11" s="27"/>
      <c r="C11" s="28" t="s">
        <v>9</v>
      </c>
      <c r="D11" s="34">
        <v>440300</v>
      </c>
      <c r="E11" s="34">
        <v>440300</v>
      </c>
      <c r="F11" s="42">
        <v>439848.92</v>
      </c>
      <c r="G11" s="29">
        <f t="shared" si="0"/>
        <v>99.897551669316371</v>
      </c>
      <c r="H11" s="12"/>
    </row>
    <row r="12" spans="2:8" s="31" customFormat="1">
      <c r="B12" s="27"/>
      <c r="C12" s="28" t="s">
        <v>10</v>
      </c>
      <c r="D12" s="34">
        <v>59951</v>
      </c>
      <c r="E12" s="34">
        <v>64451</v>
      </c>
      <c r="F12" s="42">
        <v>64451</v>
      </c>
      <c r="G12" s="29">
        <f t="shared" si="0"/>
        <v>100</v>
      </c>
      <c r="H12" s="12"/>
    </row>
    <row r="13" spans="2:8" s="31" customFormat="1">
      <c r="B13" s="27"/>
      <c r="C13" s="28" t="s">
        <v>11</v>
      </c>
      <c r="D13" s="34">
        <v>85600</v>
      </c>
      <c r="E13" s="34">
        <v>81100</v>
      </c>
      <c r="F13" s="42">
        <v>81018.460000000006</v>
      </c>
      <c r="G13" s="29">
        <f t="shared" si="0"/>
        <v>99.899457459926026</v>
      </c>
      <c r="H13" s="12"/>
    </row>
    <row r="14" spans="2:8" s="31" customFormat="1">
      <c r="B14" s="27"/>
      <c r="C14" s="28" t="s">
        <v>12</v>
      </c>
      <c r="D14" s="34">
        <v>78000</v>
      </c>
      <c r="E14" s="34">
        <v>7800</v>
      </c>
      <c r="F14" s="42">
        <v>7016.26</v>
      </c>
      <c r="G14" s="29">
        <f t="shared" si="0"/>
        <v>89.952051282051286</v>
      </c>
      <c r="H14" s="12"/>
    </row>
    <row r="15" spans="2:8" s="31" customFormat="1">
      <c r="B15" s="27"/>
      <c r="C15" s="28" t="s">
        <v>13</v>
      </c>
      <c r="D15" s="34">
        <v>425</v>
      </c>
      <c r="E15" s="34">
        <v>425</v>
      </c>
      <c r="F15" s="42">
        <v>286.33</v>
      </c>
      <c r="G15" s="29">
        <f t="shared" si="0"/>
        <v>67.371764705882356</v>
      </c>
      <c r="H15" s="12"/>
    </row>
    <row r="16" spans="2:8" s="31" customFormat="1">
      <c r="B16" s="27"/>
      <c r="C16" s="28" t="s">
        <v>14</v>
      </c>
      <c r="D16" s="34">
        <v>6470</v>
      </c>
      <c r="E16" s="34">
        <v>6470</v>
      </c>
      <c r="F16" s="42">
        <v>3834.44</v>
      </c>
      <c r="G16" s="29">
        <f t="shared" si="0"/>
        <v>59.264914992272026</v>
      </c>
      <c r="H16" s="12"/>
    </row>
    <row r="17" spans="2:10" s="13" customFormat="1" ht="15">
      <c r="B17" s="14">
        <v>2</v>
      </c>
      <c r="C17" s="15" t="s">
        <v>44</v>
      </c>
      <c r="D17" s="33">
        <f>SUM(D18:D23)</f>
        <v>29250</v>
      </c>
      <c r="E17" s="33">
        <f>SUM(E18:E23)</f>
        <v>49550</v>
      </c>
      <c r="F17" s="41">
        <f>SUM(F18:F23)</f>
        <v>48663.11</v>
      </c>
      <c r="G17" s="11">
        <f t="shared" si="0"/>
        <v>98.210110998990913</v>
      </c>
      <c r="H17" s="12"/>
    </row>
    <row r="18" spans="2:10" s="31" customFormat="1">
      <c r="B18" s="27"/>
      <c r="C18" s="28" t="s">
        <v>15</v>
      </c>
      <c r="D18" s="34">
        <v>6600</v>
      </c>
      <c r="E18" s="34">
        <v>6200</v>
      </c>
      <c r="F18" s="42">
        <v>6197.72</v>
      </c>
      <c r="G18" s="29">
        <f t="shared" si="0"/>
        <v>99.963225806451618</v>
      </c>
      <c r="H18" s="12"/>
    </row>
    <row r="19" spans="2:10" s="31" customFormat="1" ht="28.5">
      <c r="B19" s="27"/>
      <c r="C19" s="28" t="s">
        <v>45</v>
      </c>
      <c r="D19" s="34">
        <v>300</v>
      </c>
      <c r="E19" s="34">
        <v>500</v>
      </c>
      <c r="F19" s="42">
        <v>497.71</v>
      </c>
      <c r="G19" s="29">
        <f t="shared" si="0"/>
        <v>99.542000000000002</v>
      </c>
      <c r="H19" s="12"/>
    </row>
    <row r="20" spans="2:10" s="31" customFormat="1">
      <c r="B20" s="27"/>
      <c r="C20" s="28" t="s">
        <v>46</v>
      </c>
      <c r="D20" s="34">
        <v>1500</v>
      </c>
      <c r="E20" s="34">
        <v>1600</v>
      </c>
      <c r="F20" s="42">
        <v>1589.7</v>
      </c>
      <c r="G20" s="29">
        <f t="shared" si="0"/>
        <v>99.356250000000003</v>
      </c>
      <c r="H20" s="12"/>
    </row>
    <row r="21" spans="2:10" s="31" customFormat="1">
      <c r="B21" s="27"/>
      <c r="C21" s="28" t="s">
        <v>16</v>
      </c>
      <c r="D21" s="34">
        <v>3000</v>
      </c>
      <c r="E21" s="34">
        <v>3000</v>
      </c>
      <c r="F21" s="42">
        <v>2997.09</v>
      </c>
      <c r="G21" s="29">
        <f t="shared" si="0"/>
        <v>99.903000000000006</v>
      </c>
      <c r="H21" s="12"/>
    </row>
    <row r="22" spans="2:10" s="31" customFormat="1">
      <c r="B22" s="27"/>
      <c r="C22" s="28" t="s">
        <v>17</v>
      </c>
      <c r="D22" s="34">
        <v>350</v>
      </c>
      <c r="E22" s="34">
        <v>1300</v>
      </c>
      <c r="F22" s="42">
        <v>1268.0999999999999</v>
      </c>
      <c r="G22" s="29">
        <f t="shared" si="0"/>
        <v>97.546153846153842</v>
      </c>
      <c r="H22" s="12"/>
    </row>
    <row r="23" spans="2:10" s="31" customFormat="1">
      <c r="B23" s="27"/>
      <c r="C23" s="28" t="s">
        <v>18</v>
      </c>
      <c r="D23" s="37">
        <v>17500</v>
      </c>
      <c r="E23" s="37">
        <v>36950</v>
      </c>
      <c r="F23" s="43">
        <v>36112.79</v>
      </c>
      <c r="G23" s="29">
        <f t="shared" si="0"/>
        <v>97.734208389715832</v>
      </c>
      <c r="H23" s="12"/>
    </row>
    <row r="24" spans="2:10" s="13" customFormat="1" ht="15">
      <c r="B24" s="14">
        <v>3</v>
      </c>
      <c r="C24" s="35" t="s">
        <v>19</v>
      </c>
      <c r="D24" s="39">
        <f>D25+D26+D27</f>
        <v>41400</v>
      </c>
      <c r="E24" s="39">
        <f>E25+E26+E27</f>
        <v>56959</v>
      </c>
      <c r="F24" s="44">
        <f>F25+F26+F27</f>
        <v>56758.29</v>
      </c>
      <c r="G24" s="36">
        <f t="shared" si="0"/>
        <v>99.647623729349178</v>
      </c>
      <c r="H24" s="12"/>
    </row>
    <row r="25" spans="2:10" s="31" customFormat="1">
      <c r="B25" s="27"/>
      <c r="C25" s="28" t="s">
        <v>20</v>
      </c>
      <c r="D25" s="38">
        <v>38400</v>
      </c>
      <c r="E25" s="38">
        <v>39080</v>
      </c>
      <c r="F25" s="45">
        <v>38928.910000000003</v>
      </c>
      <c r="G25" s="29">
        <f t="shared" si="0"/>
        <v>99.613382804503587</v>
      </c>
      <c r="H25" s="12"/>
    </row>
    <row r="26" spans="2:10" s="31" customFormat="1">
      <c r="B26" s="27"/>
      <c r="C26" s="28" t="s">
        <v>21</v>
      </c>
      <c r="D26" s="34">
        <v>0</v>
      </c>
      <c r="E26" s="34">
        <v>14779</v>
      </c>
      <c r="F26" s="42">
        <v>14779</v>
      </c>
      <c r="G26" s="29">
        <f t="shared" si="0"/>
        <v>100</v>
      </c>
      <c r="H26" s="12"/>
    </row>
    <row r="27" spans="2:10" s="31" customFormat="1">
      <c r="B27" s="27"/>
      <c r="C27" s="28" t="s">
        <v>22</v>
      </c>
      <c r="D27" s="34">
        <v>3000</v>
      </c>
      <c r="E27" s="34">
        <v>3100</v>
      </c>
      <c r="F27" s="42">
        <v>3050.38</v>
      </c>
      <c r="G27" s="29">
        <f t="shared" si="0"/>
        <v>98.399354838709684</v>
      </c>
      <c r="H27" s="12"/>
    </row>
    <row r="28" spans="2:10" s="13" customFormat="1" ht="15">
      <c r="B28" s="14">
        <v>4</v>
      </c>
      <c r="C28" s="15" t="s">
        <v>63</v>
      </c>
      <c r="D28" s="33">
        <v>65200</v>
      </c>
      <c r="E28" s="33">
        <v>49920</v>
      </c>
      <c r="F28" s="41">
        <v>49920</v>
      </c>
      <c r="G28" s="11">
        <f t="shared" si="0"/>
        <v>100</v>
      </c>
      <c r="H28" s="12"/>
    </row>
    <row r="29" spans="2:10" s="13" customFormat="1" ht="15">
      <c r="B29" s="14">
        <v>5</v>
      </c>
      <c r="C29" s="15" t="s">
        <v>27</v>
      </c>
      <c r="D29" s="33">
        <v>8500</v>
      </c>
      <c r="E29" s="33">
        <v>8500</v>
      </c>
      <c r="F29" s="41">
        <v>4789.57</v>
      </c>
      <c r="G29" s="11">
        <f>IF(E29=0,0,F29/E29*100)</f>
        <v>56.34788235294117</v>
      </c>
      <c r="H29" s="12"/>
    </row>
    <row r="30" spans="2:10" s="13" customFormat="1" ht="15">
      <c r="B30" s="14">
        <v>6</v>
      </c>
      <c r="C30" s="15" t="s">
        <v>28</v>
      </c>
      <c r="D30" s="33">
        <v>664</v>
      </c>
      <c r="E30" s="33">
        <v>664</v>
      </c>
      <c r="F30" s="41">
        <v>552</v>
      </c>
      <c r="G30" s="11">
        <f>IF(E30=0,0,F30/E30*100)</f>
        <v>83.132530120481931</v>
      </c>
      <c r="H30" s="12"/>
    </row>
    <row r="31" spans="2:10" s="13" customFormat="1" ht="15">
      <c r="B31" s="14">
        <v>7</v>
      </c>
      <c r="C31" s="15" t="s">
        <v>47</v>
      </c>
      <c r="D31" s="33">
        <f>SUM(D32:D35)</f>
        <v>72440</v>
      </c>
      <c r="E31" s="33">
        <f>SUM(E32:E35)</f>
        <v>66740</v>
      </c>
      <c r="F31" s="41">
        <f>SUM(F32:F35)</f>
        <v>64317.119999999995</v>
      </c>
      <c r="G31" s="11">
        <f t="shared" si="0"/>
        <v>96.369673359304755</v>
      </c>
      <c r="H31" s="12"/>
    </row>
    <row r="32" spans="2:10" s="31" customFormat="1">
      <c r="B32" s="27"/>
      <c r="C32" s="28" t="s">
        <v>23</v>
      </c>
      <c r="D32" s="34">
        <v>16000</v>
      </c>
      <c r="E32" s="34">
        <v>20000</v>
      </c>
      <c r="F32" s="42">
        <v>19939</v>
      </c>
      <c r="G32" s="29">
        <f t="shared" si="0"/>
        <v>99.694999999999993</v>
      </c>
      <c r="H32" s="12"/>
      <c r="J32" s="30"/>
    </row>
    <row r="33" spans="2:8" s="31" customFormat="1">
      <c r="B33" s="27"/>
      <c r="C33" s="28" t="s">
        <v>24</v>
      </c>
      <c r="D33" s="34">
        <v>1400</v>
      </c>
      <c r="E33" s="34">
        <v>1400</v>
      </c>
      <c r="F33" s="42">
        <v>869.2</v>
      </c>
      <c r="G33" s="29">
        <f t="shared" si="0"/>
        <v>62.085714285714289</v>
      </c>
      <c r="H33" s="12"/>
    </row>
    <row r="34" spans="2:8" s="31" customFormat="1">
      <c r="B34" s="27"/>
      <c r="C34" s="28" t="s">
        <v>25</v>
      </c>
      <c r="D34" s="34">
        <v>500</v>
      </c>
      <c r="E34" s="34">
        <v>800</v>
      </c>
      <c r="F34" s="42">
        <v>800</v>
      </c>
      <c r="G34" s="29">
        <f t="shared" si="0"/>
        <v>100</v>
      </c>
      <c r="H34" s="12"/>
    </row>
    <row r="35" spans="2:8" s="31" customFormat="1">
      <c r="B35" s="27"/>
      <c r="C35" s="28" t="s">
        <v>26</v>
      </c>
      <c r="D35" s="34">
        <v>54540</v>
      </c>
      <c r="E35" s="34">
        <v>44540</v>
      </c>
      <c r="F35" s="42">
        <v>42708.92</v>
      </c>
      <c r="G35" s="29">
        <f t="shared" si="0"/>
        <v>95.888908845981135</v>
      </c>
      <c r="H35" s="12"/>
    </row>
    <row r="36" spans="2:8" s="13" customFormat="1" ht="15">
      <c r="B36" s="14">
        <v>8</v>
      </c>
      <c r="C36" s="15" t="s">
        <v>29</v>
      </c>
      <c r="D36" s="33">
        <v>3000</v>
      </c>
      <c r="E36" s="33">
        <v>3000</v>
      </c>
      <c r="F36" s="41">
        <v>2273.27</v>
      </c>
      <c r="G36" s="11">
        <f t="shared" si="0"/>
        <v>75.775666666666666</v>
      </c>
      <c r="H36" s="12"/>
    </row>
    <row r="37" spans="2:8" s="13" customFormat="1" ht="15">
      <c r="B37" s="14">
        <v>9</v>
      </c>
      <c r="C37" s="15" t="s">
        <v>30</v>
      </c>
      <c r="D37" s="33">
        <v>2000</v>
      </c>
      <c r="E37" s="33">
        <v>2000</v>
      </c>
      <c r="F37" s="41">
        <v>1671</v>
      </c>
      <c r="G37" s="11">
        <f t="shared" si="0"/>
        <v>83.55</v>
      </c>
      <c r="H37" s="12"/>
    </row>
    <row r="38" spans="2:8" s="13" customFormat="1" ht="15">
      <c r="B38" s="9" t="s">
        <v>31</v>
      </c>
      <c r="C38" s="10" t="s">
        <v>32</v>
      </c>
      <c r="D38" s="32">
        <f>D5-D9</f>
        <v>0</v>
      </c>
      <c r="E38" s="32">
        <f>E5-E9</f>
        <v>0</v>
      </c>
      <c r="F38" s="40">
        <f>F5-F9</f>
        <v>12442.230000000098</v>
      </c>
      <c r="G38" s="11"/>
      <c r="H38" s="12"/>
    </row>
    <row r="39" spans="2:8" s="19" customFormat="1" ht="15">
      <c r="B39" s="9"/>
      <c r="C39" s="10" t="s">
        <v>56</v>
      </c>
      <c r="D39" s="32">
        <v>0</v>
      </c>
      <c r="E39" s="32">
        <v>0</v>
      </c>
      <c r="F39" s="40">
        <v>-12429.61</v>
      </c>
      <c r="G39" s="11"/>
      <c r="H39" s="18"/>
    </row>
    <row r="40" spans="2:8" s="19" customFormat="1" ht="15">
      <c r="B40" s="9"/>
      <c r="C40" s="10" t="s">
        <v>33</v>
      </c>
      <c r="D40" s="40">
        <f t="shared" ref="D40:E40" si="1">D38+D39</f>
        <v>0</v>
      </c>
      <c r="E40" s="40">
        <f t="shared" si="1"/>
        <v>0</v>
      </c>
      <c r="F40" s="40">
        <f>F38+F39</f>
        <v>12.620000000097207</v>
      </c>
      <c r="G40" s="11"/>
      <c r="H40" s="18"/>
    </row>
    <row r="41" spans="2:8" s="13" customFormat="1" ht="15">
      <c r="B41" s="9" t="s">
        <v>34</v>
      </c>
      <c r="C41" s="10" t="s">
        <v>49</v>
      </c>
      <c r="D41" s="33">
        <f>D42+D45</f>
        <v>6000</v>
      </c>
      <c r="E41" s="33">
        <f t="shared" ref="E41:F41" si="2">E42+E45</f>
        <v>6000</v>
      </c>
      <c r="F41" s="33">
        <f t="shared" si="2"/>
        <v>0</v>
      </c>
      <c r="G41" s="11"/>
      <c r="H41" s="12"/>
    </row>
    <row r="42" spans="2:8" s="13" customFormat="1" ht="15">
      <c r="B42" s="14">
        <v>1</v>
      </c>
      <c r="C42" s="15" t="s">
        <v>48</v>
      </c>
      <c r="D42" s="33">
        <f>SUM(D43:D44)</f>
        <v>6000</v>
      </c>
      <c r="E42" s="33">
        <f t="shared" ref="E42:F42" si="3">SUM(E43:E44)</f>
        <v>6000</v>
      </c>
      <c r="F42" s="41">
        <f t="shared" si="3"/>
        <v>0</v>
      </c>
      <c r="G42" s="11"/>
      <c r="H42" s="12"/>
    </row>
    <row r="43" spans="2:8" s="31" customFormat="1">
      <c r="B43" s="27"/>
      <c r="C43" s="28" t="s">
        <v>35</v>
      </c>
      <c r="D43" s="34">
        <v>6000</v>
      </c>
      <c r="E43" s="34">
        <v>6000</v>
      </c>
      <c r="F43" s="42">
        <v>0</v>
      </c>
      <c r="G43" s="29"/>
      <c r="H43" s="30"/>
    </row>
    <row r="44" spans="2:8" s="31" customFormat="1">
      <c r="B44" s="27"/>
      <c r="C44" s="28" t="s">
        <v>36</v>
      </c>
      <c r="D44" s="34">
        <v>0</v>
      </c>
      <c r="E44" s="34">
        <v>0</v>
      </c>
      <c r="F44" s="42">
        <v>0</v>
      </c>
      <c r="G44" s="29"/>
      <c r="H44" s="30"/>
    </row>
    <row r="45" spans="2:8" s="13" customFormat="1" ht="15">
      <c r="B45" s="14">
        <v>2</v>
      </c>
      <c r="C45" s="15" t="s">
        <v>37</v>
      </c>
      <c r="D45" s="33">
        <v>0</v>
      </c>
      <c r="E45" s="33">
        <v>0</v>
      </c>
      <c r="F45" s="41">
        <v>0</v>
      </c>
      <c r="G45" s="11"/>
      <c r="H45" s="12"/>
    </row>
    <row r="46" spans="2:8" s="19" customFormat="1" ht="15">
      <c r="B46" s="9" t="s">
        <v>38</v>
      </c>
      <c r="C46" s="17" t="s">
        <v>39</v>
      </c>
      <c r="D46" s="32">
        <f>D47</f>
        <v>0</v>
      </c>
      <c r="E46" s="32">
        <f t="shared" ref="E46:F46" si="4">E47</f>
        <v>0</v>
      </c>
      <c r="F46" s="40">
        <f t="shared" si="4"/>
        <v>0</v>
      </c>
      <c r="G46" s="11"/>
      <c r="H46" s="18"/>
    </row>
    <row r="47" spans="2:8" s="31" customFormat="1">
      <c r="B47" s="27"/>
      <c r="C47" s="28" t="s">
        <v>35</v>
      </c>
      <c r="D47" s="34">
        <v>0</v>
      </c>
      <c r="E47" s="34">
        <v>0</v>
      </c>
      <c r="F47" s="42">
        <v>0</v>
      </c>
      <c r="G47" s="29"/>
      <c r="H47" s="30"/>
    </row>
    <row r="48" spans="2:8" s="13" customFormat="1" ht="15">
      <c r="B48" s="9" t="s">
        <v>40</v>
      </c>
      <c r="C48" s="10" t="s">
        <v>41</v>
      </c>
      <c r="D48" s="40"/>
      <c r="E48" s="40"/>
      <c r="F48" s="40">
        <f>F38-F41+F46</f>
        <v>12442.230000000098</v>
      </c>
      <c r="G48" s="11"/>
      <c r="H48" s="12"/>
    </row>
    <row r="49" spans="3:6" ht="15">
      <c r="C49" s="1"/>
      <c r="F49" s="7"/>
    </row>
    <row r="50" spans="3:6">
      <c r="C50" s="3" t="s">
        <v>51</v>
      </c>
      <c r="D50" s="47" t="s">
        <v>64</v>
      </c>
      <c r="E50" s="47"/>
      <c r="F50" s="47"/>
    </row>
    <row r="51" spans="3:6">
      <c r="C51" s="3" t="s">
        <v>52</v>
      </c>
      <c r="D51" s="47" t="s">
        <v>50</v>
      </c>
      <c r="E51" s="47"/>
      <c r="F51" s="47"/>
    </row>
    <row r="52" spans="3:6">
      <c r="C52" s="3" t="s">
        <v>53</v>
      </c>
      <c r="D52" s="47" t="s">
        <v>57</v>
      </c>
      <c r="E52" s="47"/>
      <c r="F52" s="26"/>
    </row>
    <row r="53" spans="3:6">
      <c r="C53" s="3" t="s">
        <v>54</v>
      </c>
      <c r="D53" s="26"/>
      <c r="E53" s="26"/>
      <c r="F53" s="26"/>
    </row>
    <row r="54" spans="3:6">
      <c r="C54" s="2" t="s">
        <v>55</v>
      </c>
      <c r="D54" s="47" t="s">
        <v>42</v>
      </c>
      <c r="E54" s="47"/>
      <c r="F54" s="47"/>
    </row>
    <row r="55" spans="3:6">
      <c r="C55" s="1"/>
      <c r="F55" s="8"/>
    </row>
    <row r="56" spans="3:6">
      <c r="C56" s="1"/>
    </row>
    <row r="57" spans="3:6">
      <c r="C57" s="1"/>
    </row>
    <row r="58" spans="3:6" ht="15">
      <c r="C58" s="1"/>
      <c r="D58" s="4"/>
      <c r="E58" s="4"/>
      <c r="F58" s="5"/>
    </row>
    <row r="59" spans="3:6">
      <c r="C59" s="1"/>
    </row>
    <row r="60" spans="3:6">
      <c r="C60" s="1"/>
      <c r="F60" s="6"/>
    </row>
    <row r="61" spans="3:6">
      <c r="C61" s="1"/>
      <c r="F61" s="6"/>
    </row>
    <row r="62" spans="3:6">
      <c r="C62" s="1"/>
      <c r="F62" s="6"/>
    </row>
    <row r="63" spans="3:6" ht="15">
      <c r="C63" s="1"/>
      <c r="D63" s="4"/>
      <c r="E63" s="4"/>
      <c r="F63" s="5"/>
    </row>
    <row r="64" spans="3:6">
      <c r="C64" s="1"/>
    </row>
    <row r="65" spans="3:6">
      <c r="C65" s="1"/>
    </row>
    <row r="66" spans="3:6">
      <c r="C66" s="1"/>
    </row>
    <row r="67" spans="3:6">
      <c r="C67" s="1"/>
    </row>
    <row r="68" spans="3:6">
      <c r="C68" s="1"/>
    </row>
    <row r="72" spans="3:6" ht="15">
      <c r="F72" s="7"/>
    </row>
  </sheetData>
  <mergeCells count="5">
    <mergeCell ref="B2:G2"/>
    <mergeCell ref="D50:F50"/>
    <mergeCell ref="D51:F51"/>
    <mergeCell ref="D54:F54"/>
    <mergeCell ref="D52:E52"/>
  </mergeCells>
  <printOptions horizontalCentered="1"/>
  <pageMargins left="0.94488188976377963" right="0.39370078740157483" top="0.82677165354330717" bottom="0.59055118110236227" header="0" footer="0"/>
  <pageSetup paperSize="9" scale="76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1983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2025</vt:lpstr>
      <vt:lpstr>'2025'!Obszar_wydruku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Bożena</dc:creator>
  <cp:lastModifiedBy>Bożena</cp:lastModifiedBy>
  <cp:revision>59</cp:revision>
  <cp:lastPrinted>2024-02-28T10:00:53Z</cp:lastPrinted>
  <dcterms:created xsi:type="dcterms:W3CDTF">2009-02-16T16:52:29Z</dcterms:created>
  <dcterms:modified xsi:type="dcterms:W3CDTF">2026-02-24T14:30:19Z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acja 1">
    <vt:lpwstr/>
  </property>
  <property fmtid="{D5CDD505-2E9C-101B-9397-08002B2CF9AE}" pid="3" name="Informacja 2">
    <vt:lpwstr/>
  </property>
  <property fmtid="{D5CDD505-2E9C-101B-9397-08002B2CF9AE}" pid="4" name="Informacja 3">
    <vt:lpwstr/>
  </property>
  <property fmtid="{D5CDD505-2E9C-101B-9397-08002B2CF9AE}" pid="5" name="Informacja 4">
    <vt:lpwstr/>
  </property>
</Properties>
</file>